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rojects\Projects\216233\Presentations\Sample Calcs for Presentation\Sample DIS Stuff\"/>
    </mc:Choice>
  </mc:AlternateContent>
  <bookViews>
    <workbookView xWindow="1050" yWindow="135" windowWidth="15135" windowHeight="8790" tabRatio="925" activeTab="7"/>
  </bookViews>
  <sheets>
    <sheet name="Input" sheetId="5" r:id="rId1"/>
    <sheet name="Curve Number" sheetId="4" r:id="rId2"/>
    <sheet name="Hydro2Yr" sheetId="1" r:id="rId3"/>
    <sheet name="Hydro5Yr" sheetId="7" r:id="rId4"/>
    <sheet name="Hydro10Yr" sheetId="11" r:id="rId5"/>
    <sheet name="Hydro25Yr" sheetId="10" r:id="rId6"/>
    <sheet name="Hydro100Yr" sheetId="8" r:id="rId7"/>
    <sheet name="HydoFlow Output" sheetId="12" r:id="rId8"/>
    <sheet name="HydroCAD Output" sheetId="6" r:id="rId9"/>
    <sheet name="SCS Rainfall Depth" sheetId="3" r:id="rId10"/>
    <sheet name="Runoff Curves" sheetId="2" r:id="rId11"/>
  </sheets>
  <definedNames>
    <definedName name="_xlnm.Print_Area" localSheetId="6">Hydro100Yr!$A$1:$K$40</definedName>
    <definedName name="_xlnm.Print_Area" localSheetId="4">Hydro10Yr!$A$1:$K$40</definedName>
    <definedName name="_xlnm.Print_Area" localSheetId="5">Hydro25Yr!$A$1:$K$40</definedName>
    <definedName name="_xlnm.Print_Area" localSheetId="2">Hydro2Yr!$A$1:$K$40</definedName>
    <definedName name="_xlnm.Print_Area" localSheetId="3">Hydro5Yr!$A$1:$K$40</definedName>
  </definedNames>
  <calcPr calcId="171027"/>
</workbook>
</file>

<file path=xl/calcChain.xml><?xml version="1.0" encoding="utf-8"?>
<calcChain xmlns="http://schemas.openxmlformats.org/spreadsheetml/2006/main">
  <c r="A2" i="6" l="1"/>
  <c r="I3" i="12"/>
  <c r="G3" i="12"/>
  <c r="E3" i="12"/>
  <c r="C3" i="12"/>
  <c r="A3" i="12"/>
  <c r="D4" i="4" l="1"/>
  <c r="D5" i="4"/>
  <c r="D6" i="4"/>
  <c r="D3" i="4"/>
  <c r="G14" i="4"/>
  <c r="F5" i="4"/>
  <c r="F6" i="4" s="1"/>
  <c r="F7" i="4" s="1"/>
  <c r="F8" i="4" s="1"/>
  <c r="F9" i="4" s="1"/>
  <c r="F10" i="4" s="1"/>
  <c r="F11" i="4" s="1"/>
  <c r="F12" i="4" s="1"/>
  <c r="F13" i="4" s="1"/>
  <c r="F11" i="8"/>
  <c r="F12" i="8"/>
  <c r="I10" i="8" s="1"/>
  <c r="I4" i="12" s="1"/>
  <c r="F10" i="8"/>
  <c r="F11" i="10"/>
  <c r="F12" i="10"/>
  <c r="I10" i="10" s="1"/>
  <c r="G4" i="12" s="1"/>
  <c r="F10" i="10"/>
  <c r="F11" i="11"/>
  <c r="F12" i="11"/>
  <c r="I10" i="11" s="1"/>
  <c r="E4" i="12" s="1"/>
  <c r="F10" i="11"/>
  <c r="F11" i="7"/>
  <c r="F12" i="7"/>
  <c r="I10" i="7" s="1"/>
  <c r="C4" i="12" s="1"/>
  <c r="F10" i="7"/>
  <c r="F12" i="1"/>
  <c r="F11" i="1"/>
  <c r="F10" i="1"/>
  <c r="J9" i="11"/>
  <c r="J9" i="10"/>
  <c r="J9" i="8"/>
  <c r="J9" i="7"/>
  <c r="L4" i="4" l="1"/>
  <c r="L10" i="4"/>
  <c r="L9" i="4"/>
  <c r="L11" i="4"/>
  <c r="L7" i="4"/>
  <c r="L6" i="4"/>
  <c r="L13" i="4"/>
  <c r="L5" i="4"/>
  <c r="L8" i="4"/>
  <c r="L12" i="4"/>
  <c r="J10" i="7"/>
  <c r="I11" i="8"/>
  <c r="J10" i="8"/>
  <c r="I11" i="11"/>
  <c r="J10" i="11"/>
  <c r="J10" i="10"/>
  <c r="I11" i="10"/>
  <c r="G5" i="12" s="1"/>
  <c r="I11" i="7"/>
  <c r="C5" i="12" s="1"/>
  <c r="C7" i="4"/>
  <c r="D7" i="4" s="1"/>
  <c r="C9" i="3"/>
  <c r="C3" i="3"/>
  <c r="C4" i="3"/>
  <c r="C5" i="3"/>
  <c r="C6" i="3"/>
  <c r="C7" i="3"/>
  <c r="C8" i="3"/>
  <c r="C10" i="3"/>
  <c r="C11" i="3"/>
  <c r="C12" i="3"/>
  <c r="C13" i="3"/>
  <c r="C14" i="3"/>
  <c r="C15" i="3"/>
  <c r="C16" i="3"/>
  <c r="C17" i="3"/>
  <c r="C18" i="3"/>
  <c r="C19" i="3"/>
  <c r="C2" i="3"/>
  <c r="I10" i="1"/>
  <c r="A3" i="6" l="1"/>
  <c r="A4" i="12"/>
  <c r="J11" i="11"/>
  <c r="E5" i="12"/>
  <c r="I12" i="8"/>
  <c r="I6" i="12" s="1"/>
  <c r="I5" i="12"/>
  <c r="L14" i="4"/>
  <c r="F8" i="8"/>
  <c r="F8" i="10"/>
  <c r="F8" i="11"/>
  <c r="F8" i="7"/>
  <c r="F8" i="1"/>
  <c r="I12" i="11"/>
  <c r="E6" i="12" s="1"/>
  <c r="J11" i="8"/>
  <c r="I12" i="10"/>
  <c r="G6" i="12" s="1"/>
  <c r="J11" i="10"/>
  <c r="I13" i="8"/>
  <c r="I7" i="12" s="1"/>
  <c r="J12" i="8"/>
  <c r="J11" i="7"/>
  <c r="I12" i="7"/>
  <c r="C6" i="12" s="1"/>
  <c r="J10" i="1"/>
  <c r="I11" i="1"/>
  <c r="J9" i="1"/>
  <c r="A4" i="6" l="1"/>
  <c r="A5" i="12"/>
  <c r="C3" i="5"/>
  <c r="F9" i="1" s="1"/>
  <c r="F19" i="1" s="1"/>
  <c r="F20" i="1" s="1"/>
  <c r="F21" i="1" s="1"/>
  <c r="D8" i="4"/>
  <c r="I13" i="11"/>
  <c r="E7" i="12" s="1"/>
  <c r="J12" i="11"/>
  <c r="I13" i="10"/>
  <c r="G7" i="12" s="1"/>
  <c r="J12" i="10"/>
  <c r="J13" i="8"/>
  <c r="I14" i="8"/>
  <c r="I8" i="12" s="1"/>
  <c r="J12" i="7"/>
  <c r="I13" i="7"/>
  <c r="C7" i="12" s="1"/>
  <c r="J11" i="1"/>
  <c r="I12" i="1"/>
  <c r="H2" i="6" l="1"/>
  <c r="L2" i="12"/>
  <c r="A5" i="6"/>
  <c r="A6" i="12"/>
  <c r="F9" i="7"/>
  <c r="F19" i="7" s="1"/>
  <c r="F20" i="7" s="1"/>
  <c r="F21" i="7" s="1"/>
  <c r="F9" i="10"/>
  <c r="F19" i="10" s="1"/>
  <c r="F20" i="10" s="1"/>
  <c r="F9" i="8"/>
  <c r="F19" i="8" s="1"/>
  <c r="F20" i="8" s="1"/>
  <c r="F21" i="8" s="1"/>
  <c r="F9" i="11"/>
  <c r="F19" i="11" s="1"/>
  <c r="F20" i="11" s="1"/>
  <c r="F29" i="7"/>
  <c r="F26" i="7"/>
  <c r="F26" i="1"/>
  <c r="I14" i="11"/>
  <c r="E8" i="12" s="1"/>
  <c r="J13" i="11"/>
  <c r="I14" i="10"/>
  <c r="G8" i="12" s="1"/>
  <c r="J13" i="10"/>
  <c r="J14" i="8"/>
  <c r="I15" i="8"/>
  <c r="I9" i="12" s="1"/>
  <c r="J13" i="7"/>
  <c r="I14" i="7"/>
  <c r="C8" i="12" s="1"/>
  <c r="F22" i="1"/>
  <c r="L11" i="1" s="1"/>
  <c r="F29" i="1"/>
  <c r="J12" i="1"/>
  <c r="I13" i="1"/>
  <c r="A6" i="6" l="1"/>
  <c r="A7" i="12"/>
  <c r="F26" i="8"/>
  <c r="H6" i="6"/>
  <c r="L6" i="12"/>
  <c r="F22" i="7"/>
  <c r="H3" i="6"/>
  <c r="L3" i="12"/>
  <c r="F29" i="8"/>
  <c r="F21" i="11"/>
  <c r="F26" i="11"/>
  <c r="F22" i="8"/>
  <c r="F21" i="10"/>
  <c r="F29" i="10"/>
  <c r="J14" i="11"/>
  <c r="I15" i="11"/>
  <c r="E9" i="12" s="1"/>
  <c r="J14" i="10"/>
  <c r="I15" i="10"/>
  <c r="G9" i="12" s="1"/>
  <c r="I16" i="8"/>
  <c r="I10" i="12" s="1"/>
  <c r="J15" i="8"/>
  <c r="I15" i="7"/>
  <c r="C9" i="12" s="1"/>
  <c r="J14" i="7"/>
  <c r="L12" i="1"/>
  <c r="M12" i="1" s="1"/>
  <c r="N11" i="1"/>
  <c r="M11" i="1"/>
  <c r="L9" i="1"/>
  <c r="F25" i="1"/>
  <c r="F23" i="1"/>
  <c r="L10" i="1"/>
  <c r="J13" i="1"/>
  <c r="L13" i="1" s="1"/>
  <c r="I14" i="1"/>
  <c r="H4" i="6" l="1"/>
  <c r="L4" i="12"/>
  <c r="F23" i="7"/>
  <c r="L12" i="7"/>
  <c r="F25" i="7"/>
  <c r="L11" i="7"/>
  <c r="L9" i="7"/>
  <c r="L10" i="7"/>
  <c r="L13" i="7"/>
  <c r="L14" i="7"/>
  <c r="H5" i="6"/>
  <c r="L5" i="12"/>
  <c r="A7" i="6"/>
  <c r="A8" i="12"/>
  <c r="L15" i="8"/>
  <c r="N15" i="8" s="1"/>
  <c r="F29" i="11"/>
  <c r="F22" i="11"/>
  <c r="L14" i="11" s="1"/>
  <c r="N14" i="11" s="1"/>
  <c r="L10" i="8"/>
  <c r="F25" i="8"/>
  <c r="L13" i="8"/>
  <c r="L12" i="8"/>
  <c r="L11" i="8"/>
  <c r="L9" i="8"/>
  <c r="F23" i="8"/>
  <c r="F26" i="10"/>
  <c r="F22" i="10"/>
  <c r="L14" i="10" s="1"/>
  <c r="N14" i="10" s="1"/>
  <c r="L14" i="8"/>
  <c r="I16" i="11"/>
  <c r="E10" i="12" s="1"/>
  <c r="J15" i="11"/>
  <c r="L15" i="11" s="1"/>
  <c r="I16" i="10"/>
  <c r="G10" i="12" s="1"/>
  <c r="J15" i="10"/>
  <c r="M15" i="8"/>
  <c r="J16" i="8"/>
  <c r="L16" i="8" s="1"/>
  <c r="I17" i="8"/>
  <c r="I11" i="12" s="1"/>
  <c r="N14" i="7"/>
  <c r="M14" i="7"/>
  <c r="I16" i="7"/>
  <c r="C10" i="12" s="1"/>
  <c r="J15" i="7"/>
  <c r="L15" i="7" s="1"/>
  <c r="N12" i="1"/>
  <c r="N10" i="1"/>
  <c r="M10" i="1"/>
  <c r="K10" i="1" s="1"/>
  <c r="O11" i="1"/>
  <c r="K11" i="1"/>
  <c r="M9" i="1"/>
  <c r="N9" i="1"/>
  <c r="K12" i="1"/>
  <c r="O12" i="1"/>
  <c r="J14" i="1"/>
  <c r="L14" i="1" s="1"/>
  <c r="I15" i="1"/>
  <c r="N13" i="1"/>
  <c r="M13" i="1"/>
  <c r="M13" i="7" l="1"/>
  <c r="K13" i="7" s="1"/>
  <c r="N13" i="7"/>
  <c r="M10" i="7"/>
  <c r="O10" i="7" s="1"/>
  <c r="N10" i="7"/>
  <c r="M12" i="7"/>
  <c r="N12" i="7"/>
  <c r="A8" i="6"/>
  <c r="A9" i="12"/>
  <c r="B5" i="6"/>
  <c r="B6" i="12"/>
  <c r="N9" i="7"/>
  <c r="M9" i="7"/>
  <c r="K9" i="7" s="1"/>
  <c r="K12" i="7"/>
  <c r="O12" i="7"/>
  <c r="B4" i="6"/>
  <c r="B5" i="12"/>
  <c r="O13" i="7"/>
  <c r="K10" i="7"/>
  <c r="M11" i="7"/>
  <c r="K11" i="7" s="1"/>
  <c r="N11" i="7"/>
  <c r="F25" i="11"/>
  <c r="F23" i="11"/>
  <c r="L9" i="11"/>
  <c r="L12" i="11"/>
  <c r="L13" i="11"/>
  <c r="L11" i="11"/>
  <c r="L10" i="11"/>
  <c r="M14" i="11"/>
  <c r="O14" i="11" s="1"/>
  <c r="L15" i="10"/>
  <c r="N14" i="8"/>
  <c r="M14" i="8"/>
  <c r="O14" i="8" s="1"/>
  <c r="M13" i="8"/>
  <c r="O13" i="8" s="1"/>
  <c r="N13" i="8"/>
  <c r="M14" i="10"/>
  <c r="L10" i="10"/>
  <c r="L9" i="10"/>
  <c r="L13" i="10"/>
  <c r="F23" i="10"/>
  <c r="L12" i="10"/>
  <c r="L11" i="10"/>
  <c r="F25" i="10"/>
  <c r="N9" i="8"/>
  <c r="M9" i="8"/>
  <c r="K9" i="8" s="1"/>
  <c r="M12" i="8"/>
  <c r="O12" i="8" s="1"/>
  <c r="N12" i="8"/>
  <c r="M11" i="8"/>
  <c r="O11" i="8" s="1"/>
  <c r="N11" i="8"/>
  <c r="N10" i="8"/>
  <c r="M10" i="8"/>
  <c r="K10" i="8" s="1"/>
  <c r="N15" i="11"/>
  <c r="M15" i="11"/>
  <c r="J16" i="11"/>
  <c r="L16" i="11" s="1"/>
  <c r="I17" i="11"/>
  <c r="E11" i="12" s="1"/>
  <c r="M15" i="10"/>
  <c r="N15" i="10"/>
  <c r="J16" i="10"/>
  <c r="L16" i="10" s="1"/>
  <c r="I17" i="10"/>
  <c r="G11" i="12" s="1"/>
  <c r="J17" i="8"/>
  <c r="L17" i="8" s="1"/>
  <c r="I18" i="8"/>
  <c r="I12" i="12" s="1"/>
  <c r="N16" i="8"/>
  <c r="M16" i="8"/>
  <c r="K15" i="8"/>
  <c r="O15" i="8"/>
  <c r="N15" i="7"/>
  <c r="M15" i="7"/>
  <c r="O14" i="7"/>
  <c r="K14" i="7"/>
  <c r="J16" i="7"/>
  <c r="L16" i="7" s="1"/>
  <c r="I17" i="7"/>
  <c r="C11" i="12" s="1"/>
  <c r="O9" i="1"/>
  <c r="O10" i="1"/>
  <c r="K9" i="1"/>
  <c r="M14" i="1"/>
  <c r="N14" i="1"/>
  <c r="K13" i="1"/>
  <c r="O13" i="1"/>
  <c r="I16" i="1"/>
  <c r="J15" i="1"/>
  <c r="L15" i="1" s="1"/>
  <c r="K13" i="8" l="1"/>
  <c r="C3" i="6"/>
  <c r="D4" i="12"/>
  <c r="A9" i="6"/>
  <c r="A10" i="12"/>
  <c r="F5" i="6"/>
  <c r="J6" i="12"/>
  <c r="F6" i="6"/>
  <c r="J7" i="12"/>
  <c r="O11" i="7"/>
  <c r="C5" i="6"/>
  <c r="D6" i="12"/>
  <c r="B6" i="6"/>
  <c r="B7" i="12"/>
  <c r="B3" i="6"/>
  <c r="B4" i="12"/>
  <c r="F8" i="6"/>
  <c r="J9" i="12"/>
  <c r="O10" i="8"/>
  <c r="D7" i="6"/>
  <c r="F8" i="12"/>
  <c r="C6" i="6"/>
  <c r="D7" i="12"/>
  <c r="B2" i="6"/>
  <c r="B3" i="12"/>
  <c r="C7" i="6"/>
  <c r="D8" i="12"/>
  <c r="F4" i="6"/>
  <c r="J5" i="12"/>
  <c r="F7" i="6"/>
  <c r="J8" i="12"/>
  <c r="O9" i="7"/>
  <c r="K14" i="8"/>
  <c r="O9" i="8"/>
  <c r="K11" i="8"/>
  <c r="K12" i="8"/>
  <c r="M12" i="11"/>
  <c r="O12" i="11" s="1"/>
  <c r="N12" i="11"/>
  <c r="N10" i="11"/>
  <c r="M10" i="11"/>
  <c r="N9" i="11"/>
  <c r="M9" i="11"/>
  <c r="O9" i="11" s="1"/>
  <c r="K14" i="11"/>
  <c r="N11" i="11"/>
  <c r="M11" i="11"/>
  <c r="K12" i="11"/>
  <c r="N13" i="11"/>
  <c r="M13" i="11"/>
  <c r="K13" i="11" s="1"/>
  <c r="O14" i="10"/>
  <c r="K14" i="10"/>
  <c r="N12" i="10"/>
  <c r="M12" i="10"/>
  <c r="K12" i="10" s="1"/>
  <c r="M10" i="10"/>
  <c r="O10" i="10" s="1"/>
  <c r="N10" i="10"/>
  <c r="N13" i="10"/>
  <c r="M13" i="10"/>
  <c r="O13" i="10" s="1"/>
  <c r="M11" i="10"/>
  <c r="O11" i="10" s="1"/>
  <c r="N11" i="10"/>
  <c r="N9" i="10"/>
  <c r="M9" i="10"/>
  <c r="O9" i="10" s="1"/>
  <c r="N16" i="11"/>
  <c r="M16" i="11"/>
  <c r="I18" i="11"/>
  <c r="E12" i="12" s="1"/>
  <c r="J17" i="11"/>
  <c r="L17" i="11" s="1"/>
  <c r="O15" i="11"/>
  <c r="K15" i="11"/>
  <c r="K15" i="10"/>
  <c r="O15" i="10"/>
  <c r="J17" i="10"/>
  <c r="L17" i="10" s="1"/>
  <c r="I18" i="10"/>
  <c r="G12" i="12" s="1"/>
  <c r="N16" i="10"/>
  <c r="M16" i="10"/>
  <c r="K16" i="8"/>
  <c r="O16" i="8"/>
  <c r="I19" i="8"/>
  <c r="I13" i="12" s="1"/>
  <c r="J18" i="8"/>
  <c r="L18" i="8" s="1"/>
  <c r="M17" i="8"/>
  <c r="N17" i="8"/>
  <c r="I18" i="7"/>
  <c r="C12" i="12" s="1"/>
  <c r="J17" i="7"/>
  <c r="L17" i="7" s="1"/>
  <c r="O15" i="7"/>
  <c r="K15" i="7"/>
  <c r="M16" i="7"/>
  <c r="N16" i="7"/>
  <c r="M15" i="1"/>
  <c r="N15" i="1"/>
  <c r="J16" i="1"/>
  <c r="L16" i="1" s="1"/>
  <c r="I17" i="1"/>
  <c r="K14" i="1"/>
  <c r="O14" i="1"/>
  <c r="D2" i="6" l="1"/>
  <c r="F3" i="12"/>
  <c r="D5" i="6"/>
  <c r="F6" i="12"/>
  <c r="F2" i="6"/>
  <c r="J3" i="12"/>
  <c r="B7" i="6"/>
  <c r="B8" i="12"/>
  <c r="C8" i="6"/>
  <c r="D9" i="12"/>
  <c r="D8" i="6"/>
  <c r="F9" i="12"/>
  <c r="E4" i="6"/>
  <c r="H5" i="12"/>
  <c r="E3" i="6"/>
  <c r="H4" i="12"/>
  <c r="E7" i="6"/>
  <c r="H8" i="12"/>
  <c r="C2" i="6"/>
  <c r="D3" i="12"/>
  <c r="K9" i="11"/>
  <c r="C4" i="6"/>
  <c r="D5" i="12"/>
  <c r="F9" i="6"/>
  <c r="J10" i="12"/>
  <c r="A10" i="6"/>
  <c r="A11" i="12"/>
  <c r="E8" i="6"/>
  <c r="H9" i="12"/>
  <c r="E2" i="6"/>
  <c r="H3" i="12"/>
  <c r="E6" i="6"/>
  <c r="H7" i="12"/>
  <c r="F3" i="6"/>
  <c r="J4" i="12"/>
  <c r="K9" i="10"/>
  <c r="O10" i="11"/>
  <c r="K10" i="11"/>
  <c r="O13" i="11"/>
  <c r="K11" i="11"/>
  <c r="O11" i="11"/>
  <c r="K11" i="10"/>
  <c r="K10" i="10"/>
  <c r="O12" i="10"/>
  <c r="K13" i="10"/>
  <c r="N17" i="11"/>
  <c r="M17" i="11"/>
  <c r="I19" i="11"/>
  <c r="E13" i="12" s="1"/>
  <c r="J18" i="11"/>
  <c r="L18" i="11" s="1"/>
  <c r="K16" i="11"/>
  <c r="O16" i="11"/>
  <c r="O16" i="10"/>
  <c r="K16" i="10"/>
  <c r="J18" i="10"/>
  <c r="L18" i="10" s="1"/>
  <c r="I19" i="10"/>
  <c r="G13" i="12" s="1"/>
  <c r="M17" i="10"/>
  <c r="N17" i="10"/>
  <c r="N18" i="8"/>
  <c r="M18" i="8"/>
  <c r="O17" i="8"/>
  <c r="K17" i="8"/>
  <c r="I20" i="8"/>
  <c r="I14" i="12" s="1"/>
  <c r="J19" i="8"/>
  <c r="L19" i="8" s="1"/>
  <c r="I19" i="7"/>
  <c r="C13" i="12" s="1"/>
  <c r="J18" i="7"/>
  <c r="L18" i="7" s="1"/>
  <c r="O16" i="7"/>
  <c r="K16" i="7"/>
  <c r="N17" i="7"/>
  <c r="M17" i="7"/>
  <c r="J17" i="1"/>
  <c r="L17" i="1" s="1"/>
  <c r="I18" i="1"/>
  <c r="N16" i="1"/>
  <c r="M16" i="1"/>
  <c r="K15" i="1"/>
  <c r="O15" i="1"/>
  <c r="F10" i="6" l="1"/>
  <c r="J11" i="12"/>
  <c r="E9" i="6"/>
  <c r="H10" i="12"/>
  <c r="E5" i="6"/>
  <c r="H6" i="12"/>
  <c r="B8" i="6"/>
  <c r="B9" i="12"/>
  <c r="A11" i="6"/>
  <c r="A12" i="12"/>
  <c r="D9" i="6"/>
  <c r="F10" i="12"/>
  <c r="D6" i="6"/>
  <c r="F7" i="12"/>
  <c r="C9" i="6"/>
  <c r="D10" i="12"/>
  <c r="D4" i="6"/>
  <c r="F5" i="12"/>
  <c r="D3" i="6"/>
  <c r="F4" i="12"/>
  <c r="N18" i="11"/>
  <c r="M18" i="11"/>
  <c r="I20" i="11"/>
  <c r="E14" i="12" s="1"/>
  <c r="J19" i="11"/>
  <c r="L19" i="11" s="1"/>
  <c r="K17" i="11"/>
  <c r="O17" i="11"/>
  <c r="N18" i="10"/>
  <c r="M18" i="10"/>
  <c r="J19" i="10"/>
  <c r="L19" i="10" s="1"/>
  <c r="I20" i="10"/>
  <c r="G14" i="12" s="1"/>
  <c r="O17" i="10"/>
  <c r="K17" i="10"/>
  <c r="N19" i="8"/>
  <c r="M19" i="8"/>
  <c r="J20" i="8"/>
  <c r="L20" i="8" s="1"/>
  <c r="I21" i="8"/>
  <c r="I15" i="12" s="1"/>
  <c r="K18" i="8"/>
  <c r="O18" i="8"/>
  <c r="N18" i="7"/>
  <c r="M18" i="7"/>
  <c r="I20" i="7"/>
  <c r="C14" i="12" s="1"/>
  <c r="J19" i="7"/>
  <c r="L19" i="7" s="1"/>
  <c r="K17" i="7"/>
  <c r="O17" i="7"/>
  <c r="K16" i="1"/>
  <c r="O16" i="1"/>
  <c r="I19" i="1"/>
  <c r="J18" i="1"/>
  <c r="L18" i="1" s="1"/>
  <c r="N17" i="1"/>
  <c r="M17" i="1"/>
  <c r="E10" i="6" l="1"/>
  <c r="H11" i="12"/>
  <c r="A12" i="6"/>
  <c r="A13" i="12"/>
  <c r="F11" i="6"/>
  <c r="J12" i="12"/>
  <c r="D10" i="6"/>
  <c r="F11" i="12"/>
  <c r="C10" i="6"/>
  <c r="D11" i="12"/>
  <c r="B9" i="6"/>
  <c r="B10" i="12"/>
  <c r="M19" i="11"/>
  <c r="N19" i="11"/>
  <c r="I21" i="11"/>
  <c r="E15" i="12" s="1"/>
  <c r="J20" i="11"/>
  <c r="L20" i="11" s="1"/>
  <c r="O18" i="11"/>
  <c r="K18" i="11"/>
  <c r="N19" i="10"/>
  <c r="M19" i="10"/>
  <c r="O18" i="10"/>
  <c r="K18" i="10"/>
  <c r="I21" i="10"/>
  <c r="G15" i="12" s="1"/>
  <c r="J20" i="10"/>
  <c r="L20" i="10" s="1"/>
  <c r="N20" i="8"/>
  <c r="M20" i="8"/>
  <c r="J21" i="8"/>
  <c r="L21" i="8" s="1"/>
  <c r="I22" i="8"/>
  <c r="I16" i="12" s="1"/>
  <c r="K19" i="8"/>
  <c r="O19" i="8"/>
  <c r="J20" i="7"/>
  <c r="L20" i="7" s="1"/>
  <c r="I21" i="7"/>
  <c r="C15" i="12" s="1"/>
  <c r="O18" i="7"/>
  <c r="K18" i="7"/>
  <c r="N19" i="7"/>
  <c r="M19" i="7"/>
  <c r="M18" i="1"/>
  <c r="N18" i="1"/>
  <c r="O17" i="1"/>
  <c r="K17" i="1"/>
  <c r="I20" i="1"/>
  <c r="J19" i="1"/>
  <c r="L19" i="1" s="1"/>
  <c r="B10" i="6" l="1"/>
  <c r="B11" i="12"/>
  <c r="F12" i="6"/>
  <c r="J13" i="12"/>
  <c r="A13" i="6"/>
  <c r="A14" i="12"/>
  <c r="C11" i="6"/>
  <c r="D12" i="12"/>
  <c r="E11" i="6"/>
  <c r="H12" i="12"/>
  <c r="D11" i="6"/>
  <c r="F12" i="12"/>
  <c r="N20" i="11"/>
  <c r="M20" i="11"/>
  <c r="I22" i="11"/>
  <c r="E16" i="12" s="1"/>
  <c r="J21" i="11"/>
  <c r="L21" i="11" s="1"/>
  <c r="K19" i="11"/>
  <c r="O19" i="11"/>
  <c r="N20" i="10"/>
  <c r="M20" i="10"/>
  <c r="K19" i="10"/>
  <c r="O19" i="10"/>
  <c r="J21" i="10"/>
  <c r="L21" i="10" s="1"/>
  <c r="I22" i="10"/>
  <c r="G16" i="12" s="1"/>
  <c r="M21" i="8"/>
  <c r="N21" i="8"/>
  <c r="J22" i="8"/>
  <c r="L22" i="8" s="1"/>
  <c r="I23" i="8"/>
  <c r="I17" i="12" s="1"/>
  <c r="O20" i="8"/>
  <c r="K20" i="8"/>
  <c r="J21" i="7"/>
  <c r="L21" i="7" s="1"/>
  <c r="I22" i="7"/>
  <c r="C16" i="12" s="1"/>
  <c r="O19" i="7"/>
  <c r="K19" i="7"/>
  <c r="N20" i="7"/>
  <c r="M20" i="7"/>
  <c r="J20" i="1"/>
  <c r="L20" i="1" s="1"/>
  <c r="I21" i="1"/>
  <c r="O18" i="1"/>
  <c r="K18" i="1"/>
  <c r="M19" i="1"/>
  <c r="N19" i="1"/>
  <c r="B11" i="6" l="1"/>
  <c r="B12" i="12"/>
  <c r="D12" i="6"/>
  <c r="F13" i="12"/>
  <c r="A14" i="6"/>
  <c r="A15" i="12"/>
  <c r="E12" i="6"/>
  <c r="H13" i="12"/>
  <c r="C12" i="6"/>
  <c r="D13" i="12"/>
  <c r="F13" i="6"/>
  <c r="J14" i="12"/>
  <c r="M21" i="11"/>
  <c r="N21" i="11"/>
  <c r="I23" i="11"/>
  <c r="E17" i="12" s="1"/>
  <c r="J22" i="11"/>
  <c r="L22" i="11" s="1"/>
  <c r="K20" i="11"/>
  <c r="O20" i="11"/>
  <c r="M21" i="10"/>
  <c r="N21" i="10"/>
  <c r="J22" i="10"/>
  <c r="L22" i="10" s="1"/>
  <c r="I23" i="10"/>
  <c r="G17" i="12" s="1"/>
  <c r="K20" i="10"/>
  <c r="O20" i="10"/>
  <c r="J23" i="8"/>
  <c r="L23" i="8" s="1"/>
  <c r="I24" i="8"/>
  <c r="I18" i="12" s="1"/>
  <c r="M22" i="8"/>
  <c r="N22" i="8"/>
  <c r="O21" i="8"/>
  <c r="K21" i="8"/>
  <c r="O20" i="7"/>
  <c r="K20" i="7"/>
  <c r="N21" i="7"/>
  <c r="M21" i="7"/>
  <c r="J22" i="7"/>
  <c r="L22" i="7" s="1"/>
  <c r="I23" i="7"/>
  <c r="C17" i="12" s="1"/>
  <c r="O19" i="1"/>
  <c r="K19" i="1"/>
  <c r="I22" i="1"/>
  <c r="J21" i="1"/>
  <c r="L21" i="1" s="1"/>
  <c r="M20" i="1"/>
  <c r="N20" i="1"/>
  <c r="E13" i="6" l="1"/>
  <c r="H14" i="12"/>
  <c r="A15" i="6"/>
  <c r="A16" i="12"/>
  <c r="C13" i="6"/>
  <c r="D14" i="12"/>
  <c r="D13" i="6"/>
  <c r="F14" i="12"/>
  <c r="B12" i="6"/>
  <c r="B13" i="12"/>
  <c r="F14" i="6"/>
  <c r="J15" i="12"/>
  <c r="N22" i="11"/>
  <c r="M22" i="11"/>
  <c r="J23" i="11"/>
  <c r="L23" i="11" s="1"/>
  <c r="I24" i="11"/>
  <c r="E18" i="12" s="1"/>
  <c r="O21" i="11"/>
  <c r="K21" i="11"/>
  <c r="M22" i="10"/>
  <c r="N22" i="10"/>
  <c r="J23" i="10"/>
  <c r="L23" i="10" s="1"/>
  <c r="I24" i="10"/>
  <c r="G18" i="12" s="1"/>
  <c r="K21" i="10"/>
  <c r="O21" i="10"/>
  <c r="O22" i="8"/>
  <c r="K22" i="8"/>
  <c r="J24" i="8"/>
  <c r="L24" i="8" s="1"/>
  <c r="I25" i="8"/>
  <c r="I19" i="12" s="1"/>
  <c r="M23" i="8"/>
  <c r="N23" i="8"/>
  <c r="N22" i="7"/>
  <c r="M22" i="7"/>
  <c r="J23" i="7"/>
  <c r="L23" i="7" s="1"/>
  <c r="I24" i="7"/>
  <c r="C18" i="12" s="1"/>
  <c r="K21" i="7"/>
  <c r="O21" i="7"/>
  <c r="O20" i="1"/>
  <c r="K20" i="1"/>
  <c r="N21" i="1"/>
  <c r="M21" i="1"/>
  <c r="I23" i="1"/>
  <c r="J22" i="1"/>
  <c r="L22" i="1" s="1"/>
  <c r="E14" i="6" l="1"/>
  <c r="H15" i="12"/>
  <c r="C14" i="6"/>
  <c r="D15" i="12"/>
  <c r="A16" i="6"/>
  <c r="A17" i="12"/>
  <c r="B13" i="6"/>
  <c r="B14" i="12"/>
  <c r="F15" i="6"/>
  <c r="J16" i="12"/>
  <c r="D14" i="6"/>
  <c r="F15" i="12"/>
  <c r="J24" i="11"/>
  <c r="L24" i="11" s="1"/>
  <c r="I25" i="11"/>
  <c r="E19" i="12" s="1"/>
  <c r="N23" i="11"/>
  <c r="M23" i="11"/>
  <c r="K22" i="11"/>
  <c r="O22" i="11"/>
  <c r="M23" i="10"/>
  <c r="N23" i="10"/>
  <c r="J24" i="10"/>
  <c r="L24" i="10" s="1"/>
  <c r="I25" i="10"/>
  <c r="G19" i="12" s="1"/>
  <c r="K22" i="10"/>
  <c r="O22" i="10"/>
  <c r="O23" i="8"/>
  <c r="K23" i="8"/>
  <c r="J25" i="8"/>
  <c r="L25" i="8" s="1"/>
  <c r="I26" i="8"/>
  <c r="I20" i="12" s="1"/>
  <c r="N24" i="8"/>
  <c r="M24" i="8"/>
  <c r="N23" i="7"/>
  <c r="M23" i="7"/>
  <c r="J24" i="7"/>
  <c r="L24" i="7" s="1"/>
  <c r="I25" i="7"/>
  <c r="C19" i="12" s="1"/>
  <c r="O22" i="7"/>
  <c r="K22" i="7"/>
  <c r="M22" i="1"/>
  <c r="N22" i="1"/>
  <c r="K21" i="1"/>
  <c r="O21" i="1"/>
  <c r="I24" i="1"/>
  <c r="J23" i="1"/>
  <c r="L23" i="1" s="1"/>
  <c r="E15" i="6" l="1"/>
  <c r="H16" i="12"/>
  <c r="B14" i="6"/>
  <c r="B15" i="12"/>
  <c r="C15" i="6"/>
  <c r="D16" i="12"/>
  <c r="D15" i="6"/>
  <c r="F16" i="12"/>
  <c r="A17" i="6"/>
  <c r="A18" i="12"/>
  <c r="F16" i="6"/>
  <c r="J17" i="12"/>
  <c r="K23" i="11"/>
  <c r="O23" i="11"/>
  <c r="J25" i="11"/>
  <c r="L25" i="11" s="1"/>
  <c r="I26" i="11"/>
  <c r="E20" i="12" s="1"/>
  <c r="N24" i="11"/>
  <c r="M24" i="11"/>
  <c r="N24" i="10"/>
  <c r="M24" i="10"/>
  <c r="J25" i="10"/>
  <c r="L25" i="10" s="1"/>
  <c r="I26" i="10"/>
  <c r="G20" i="12" s="1"/>
  <c r="O23" i="10"/>
  <c r="K23" i="10"/>
  <c r="K24" i="8"/>
  <c r="O24" i="8"/>
  <c r="I27" i="8"/>
  <c r="I21" i="12" s="1"/>
  <c r="J26" i="8"/>
  <c r="L26" i="8" s="1"/>
  <c r="N25" i="8"/>
  <c r="M25" i="8"/>
  <c r="N24" i="7"/>
  <c r="M24" i="7"/>
  <c r="K23" i="7"/>
  <c r="O23" i="7"/>
  <c r="J25" i="7"/>
  <c r="L25" i="7" s="1"/>
  <c r="I26" i="7"/>
  <c r="C20" i="12" s="1"/>
  <c r="N23" i="1"/>
  <c r="M23" i="1"/>
  <c r="I25" i="1"/>
  <c r="J24" i="1"/>
  <c r="L24" i="1" s="1"/>
  <c r="O22" i="1"/>
  <c r="K22" i="1"/>
  <c r="A18" i="6" l="1"/>
  <c r="A19" i="12"/>
  <c r="E16" i="6"/>
  <c r="H17" i="12"/>
  <c r="D16" i="6"/>
  <c r="F17" i="12"/>
  <c r="C16" i="6"/>
  <c r="D17" i="12"/>
  <c r="F17" i="6"/>
  <c r="J18" i="12"/>
  <c r="B15" i="6"/>
  <c r="B16" i="12"/>
  <c r="O24" i="11"/>
  <c r="K24" i="11"/>
  <c r="J26" i="11"/>
  <c r="L26" i="11" s="1"/>
  <c r="I27" i="11"/>
  <c r="E21" i="12" s="1"/>
  <c r="M25" i="11"/>
  <c r="N25" i="11"/>
  <c r="I27" i="10"/>
  <c r="G21" i="12" s="1"/>
  <c r="J26" i="10"/>
  <c r="L26" i="10" s="1"/>
  <c r="K24" i="10"/>
  <c r="O24" i="10"/>
  <c r="N25" i="10"/>
  <c r="M25" i="10"/>
  <c r="O25" i="8"/>
  <c r="K25" i="8"/>
  <c r="I28" i="8"/>
  <c r="I22" i="12" s="1"/>
  <c r="J27" i="8"/>
  <c r="L27" i="8" s="1"/>
  <c r="N26" i="8"/>
  <c r="M26" i="8"/>
  <c r="I27" i="7"/>
  <c r="C21" i="12" s="1"/>
  <c r="J26" i="7"/>
  <c r="L26" i="7" s="1"/>
  <c r="O24" i="7"/>
  <c r="K24" i="7"/>
  <c r="N25" i="7"/>
  <c r="M25" i="7"/>
  <c r="O23" i="1"/>
  <c r="K23" i="1"/>
  <c r="N24" i="1"/>
  <c r="M24" i="1"/>
  <c r="J25" i="1"/>
  <c r="L25" i="1" s="1"/>
  <c r="I26" i="1"/>
  <c r="A19" i="6" l="1"/>
  <c r="A20" i="12"/>
  <c r="E17" i="6"/>
  <c r="H18" i="12"/>
  <c r="B16" i="6"/>
  <c r="B17" i="12"/>
  <c r="C17" i="6"/>
  <c r="D18" i="12"/>
  <c r="F18" i="6"/>
  <c r="J19" i="12"/>
  <c r="D17" i="6"/>
  <c r="F18" i="12"/>
  <c r="J27" i="11"/>
  <c r="L27" i="11" s="1"/>
  <c r="I28" i="11"/>
  <c r="E22" i="12" s="1"/>
  <c r="N26" i="11"/>
  <c r="M26" i="11"/>
  <c r="O25" i="11"/>
  <c r="K25" i="11"/>
  <c r="O25" i="10"/>
  <c r="K25" i="10"/>
  <c r="M26" i="10"/>
  <c r="N26" i="10"/>
  <c r="I28" i="10"/>
  <c r="G22" i="12" s="1"/>
  <c r="J27" i="10"/>
  <c r="L27" i="10" s="1"/>
  <c r="O26" i="8"/>
  <c r="K26" i="8"/>
  <c r="M27" i="8"/>
  <c r="N27" i="8"/>
  <c r="I29" i="8"/>
  <c r="I23" i="12" s="1"/>
  <c r="J28" i="8"/>
  <c r="L28" i="8" s="1"/>
  <c r="O25" i="7"/>
  <c r="K25" i="7"/>
  <c r="M26" i="7"/>
  <c r="N26" i="7"/>
  <c r="J27" i="7"/>
  <c r="L27" i="7" s="1"/>
  <c r="I28" i="7"/>
  <c r="C22" i="12" s="1"/>
  <c r="J26" i="1"/>
  <c r="L26" i="1" s="1"/>
  <c r="I27" i="1"/>
  <c r="M25" i="1"/>
  <c r="N25" i="1"/>
  <c r="O24" i="1"/>
  <c r="K24" i="1"/>
  <c r="C18" i="6" l="1"/>
  <c r="D19" i="12"/>
  <c r="E18" i="6"/>
  <c r="H19" i="12"/>
  <c r="A20" i="6"/>
  <c r="A21" i="12"/>
  <c r="B17" i="6"/>
  <c r="B18" i="12"/>
  <c r="F19" i="6"/>
  <c r="J20" i="12"/>
  <c r="D18" i="6"/>
  <c r="F19" i="12"/>
  <c r="K26" i="11"/>
  <c r="O26" i="11"/>
  <c r="I29" i="11"/>
  <c r="E23" i="12" s="1"/>
  <c r="J28" i="11"/>
  <c r="L28" i="11" s="1"/>
  <c r="N27" i="11"/>
  <c r="M27" i="11"/>
  <c r="O26" i="10"/>
  <c r="K26" i="10"/>
  <c r="N27" i="10"/>
  <c r="M27" i="10"/>
  <c r="I29" i="10"/>
  <c r="G23" i="12" s="1"/>
  <c r="J28" i="10"/>
  <c r="L28" i="10" s="1"/>
  <c r="N28" i="8"/>
  <c r="M28" i="8"/>
  <c r="K27" i="8"/>
  <c r="O27" i="8"/>
  <c r="I30" i="8"/>
  <c r="I24" i="12" s="1"/>
  <c r="J29" i="8"/>
  <c r="L29" i="8" s="1"/>
  <c r="N27" i="7"/>
  <c r="M27" i="7"/>
  <c r="J28" i="7"/>
  <c r="L28" i="7" s="1"/>
  <c r="I29" i="7"/>
  <c r="C23" i="12" s="1"/>
  <c r="K26" i="7"/>
  <c r="O26" i="7"/>
  <c r="K25" i="1"/>
  <c r="O25" i="1"/>
  <c r="I28" i="1"/>
  <c r="J27" i="1"/>
  <c r="L27" i="1" s="1"/>
  <c r="N26" i="1"/>
  <c r="M26" i="1"/>
  <c r="C19" i="6" l="1"/>
  <c r="D20" i="12"/>
  <c r="F20" i="6"/>
  <c r="J21" i="12"/>
  <c r="A21" i="6"/>
  <c r="A22" i="12"/>
  <c r="E19" i="6"/>
  <c r="H20" i="12"/>
  <c r="D19" i="6"/>
  <c r="F20" i="12"/>
  <c r="B18" i="6"/>
  <c r="B19" i="12"/>
  <c r="K27" i="11"/>
  <c r="O27" i="11"/>
  <c r="N28" i="11"/>
  <c r="M28" i="11"/>
  <c r="I30" i="11"/>
  <c r="E24" i="12" s="1"/>
  <c r="J29" i="11"/>
  <c r="L29" i="11" s="1"/>
  <c r="N28" i="10"/>
  <c r="M28" i="10"/>
  <c r="K27" i="10"/>
  <c r="O27" i="10"/>
  <c r="J29" i="10"/>
  <c r="L29" i="10" s="1"/>
  <c r="I30" i="10"/>
  <c r="G24" i="12" s="1"/>
  <c r="N29" i="8"/>
  <c r="M29" i="8"/>
  <c r="J30" i="8"/>
  <c r="L30" i="8" s="1"/>
  <c r="I31" i="8"/>
  <c r="I25" i="12" s="1"/>
  <c r="O28" i="8"/>
  <c r="K28" i="8"/>
  <c r="J29" i="7"/>
  <c r="L29" i="7" s="1"/>
  <c r="I30" i="7"/>
  <c r="C24" i="12" s="1"/>
  <c r="O27" i="7"/>
  <c r="K27" i="7"/>
  <c r="N28" i="7"/>
  <c r="M28" i="7"/>
  <c r="N27" i="1"/>
  <c r="M27" i="1"/>
  <c r="K26" i="1"/>
  <c r="O26" i="1"/>
  <c r="J28" i="1"/>
  <c r="L28" i="1" s="1"/>
  <c r="I29" i="1"/>
  <c r="B19" i="6" l="1"/>
  <c r="B20" i="12"/>
  <c r="A22" i="6"/>
  <c r="A23" i="12"/>
  <c r="E20" i="6"/>
  <c r="H21" i="12"/>
  <c r="D20" i="6"/>
  <c r="F21" i="12"/>
  <c r="C20" i="6"/>
  <c r="D21" i="12"/>
  <c r="F21" i="6"/>
  <c r="J22" i="12"/>
  <c r="J30" i="11"/>
  <c r="L30" i="11" s="1"/>
  <c r="I31" i="11"/>
  <c r="E25" i="12" s="1"/>
  <c r="K28" i="11"/>
  <c r="O28" i="11"/>
  <c r="N29" i="11"/>
  <c r="M29" i="11"/>
  <c r="J30" i="10"/>
  <c r="L30" i="10" s="1"/>
  <c r="I31" i="10"/>
  <c r="G25" i="12" s="1"/>
  <c r="N29" i="10"/>
  <c r="M29" i="10"/>
  <c r="K28" i="10"/>
  <c r="O28" i="10"/>
  <c r="I32" i="8"/>
  <c r="I26" i="12" s="1"/>
  <c r="J31" i="8"/>
  <c r="L31" i="8" s="1"/>
  <c r="N30" i="8"/>
  <c r="M30" i="8"/>
  <c r="K29" i="8"/>
  <c r="O29" i="8"/>
  <c r="K28" i="7"/>
  <c r="O28" i="7"/>
  <c r="I31" i="7"/>
  <c r="C25" i="12" s="1"/>
  <c r="J30" i="7"/>
  <c r="L30" i="7" s="1"/>
  <c r="N29" i="7"/>
  <c r="M29" i="7"/>
  <c r="I30" i="1"/>
  <c r="J29" i="1"/>
  <c r="L29" i="1" s="1"/>
  <c r="O27" i="1"/>
  <c r="K27" i="1"/>
  <c r="M28" i="1"/>
  <c r="N28" i="1"/>
  <c r="D21" i="6" l="1"/>
  <c r="F22" i="12"/>
  <c r="C21" i="6"/>
  <c r="D22" i="12"/>
  <c r="B20" i="6"/>
  <c r="B21" i="12"/>
  <c r="F22" i="6"/>
  <c r="J23" i="12"/>
  <c r="E21" i="6"/>
  <c r="H22" i="12"/>
  <c r="A23" i="6"/>
  <c r="A24" i="12"/>
  <c r="O29" i="11"/>
  <c r="K29" i="11"/>
  <c r="J31" i="11"/>
  <c r="L31" i="11" s="1"/>
  <c r="I32" i="11"/>
  <c r="E26" i="12" s="1"/>
  <c r="M30" i="11"/>
  <c r="N30" i="11"/>
  <c r="O29" i="10"/>
  <c r="K29" i="10"/>
  <c r="I32" i="10"/>
  <c r="G26" i="12" s="1"/>
  <c r="J31" i="10"/>
  <c r="L31" i="10" s="1"/>
  <c r="N30" i="10"/>
  <c r="M30" i="10"/>
  <c r="K30" i="8"/>
  <c r="O30" i="8"/>
  <c r="N31" i="8"/>
  <c r="M31" i="8"/>
  <c r="I33" i="8"/>
  <c r="I27" i="12" s="1"/>
  <c r="J32" i="8"/>
  <c r="L32" i="8" s="1"/>
  <c r="K29" i="7"/>
  <c r="O29" i="7"/>
  <c r="I32" i="7"/>
  <c r="C26" i="12" s="1"/>
  <c r="J31" i="7"/>
  <c r="L31" i="7" s="1"/>
  <c r="M30" i="7"/>
  <c r="N30" i="7"/>
  <c r="I31" i="1"/>
  <c r="J30" i="1"/>
  <c r="L30" i="1" s="1"/>
  <c r="K28" i="1"/>
  <c r="O28" i="1"/>
  <c r="N29" i="1"/>
  <c r="M29" i="1"/>
  <c r="B21" i="6" l="1"/>
  <c r="B22" i="12"/>
  <c r="C22" i="6"/>
  <c r="D23" i="12"/>
  <c r="E22" i="6"/>
  <c r="H23" i="12"/>
  <c r="F23" i="6"/>
  <c r="J24" i="12"/>
  <c r="A24" i="6"/>
  <c r="A25" i="12"/>
  <c r="D22" i="6"/>
  <c r="F23" i="12"/>
  <c r="K30" i="11"/>
  <c r="O30" i="11"/>
  <c r="J32" i="11"/>
  <c r="L32" i="11" s="1"/>
  <c r="I33" i="11"/>
  <c r="E27" i="12" s="1"/>
  <c r="M31" i="11"/>
  <c r="N31" i="11"/>
  <c r="M31" i="10"/>
  <c r="N31" i="10"/>
  <c r="K30" i="10"/>
  <c r="O30" i="10"/>
  <c r="J32" i="10"/>
  <c r="L32" i="10" s="1"/>
  <c r="I33" i="10"/>
  <c r="G27" i="12" s="1"/>
  <c r="N32" i="8"/>
  <c r="M32" i="8"/>
  <c r="J33" i="8"/>
  <c r="L33" i="8" s="1"/>
  <c r="I34" i="8"/>
  <c r="I28" i="12" s="1"/>
  <c r="K31" i="8"/>
  <c r="O31" i="8"/>
  <c r="K30" i="7"/>
  <c r="O30" i="7"/>
  <c r="N31" i="7"/>
  <c r="M31" i="7"/>
  <c r="J32" i="7"/>
  <c r="L32" i="7" s="1"/>
  <c r="I33" i="7"/>
  <c r="C27" i="12" s="1"/>
  <c r="K29" i="1"/>
  <c r="O29" i="1"/>
  <c r="N30" i="1"/>
  <c r="M30" i="1"/>
  <c r="I32" i="1"/>
  <c r="J31" i="1"/>
  <c r="L31" i="1" s="1"/>
  <c r="A25" i="6" l="1"/>
  <c r="A26" i="12"/>
  <c r="C23" i="6"/>
  <c r="D24" i="12"/>
  <c r="B22" i="6"/>
  <c r="B23" i="12"/>
  <c r="F24" i="6"/>
  <c r="J25" i="12"/>
  <c r="E23" i="6"/>
  <c r="H24" i="12"/>
  <c r="D23" i="6"/>
  <c r="F24" i="12"/>
  <c r="O31" i="11"/>
  <c r="K31" i="11"/>
  <c r="J33" i="11"/>
  <c r="L33" i="11" s="1"/>
  <c r="I34" i="11"/>
  <c r="E28" i="12" s="1"/>
  <c r="N32" i="11"/>
  <c r="M32" i="11"/>
  <c r="J33" i="10"/>
  <c r="L33" i="10" s="1"/>
  <c r="I34" i="10"/>
  <c r="G28" i="12" s="1"/>
  <c r="N32" i="10"/>
  <c r="M32" i="10"/>
  <c r="O31" i="10"/>
  <c r="K31" i="10"/>
  <c r="I35" i="8"/>
  <c r="I29" i="12" s="1"/>
  <c r="J34" i="8"/>
  <c r="L34" i="8" s="1"/>
  <c r="M33" i="8"/>
  <c r="N33" i="8"/>
  <c r="O32" i="8"/>
  <c r="K32" i="8"/>
  <c r="M32" i="7"/>
  <c r="N32" i="7"/>
  <c r="J33" i="7"/>
  <c r="L33" i="7" s="1"/>
  <c r="I34" i="7"/>
  <c r="C28" i="12" s="1"/>
  <c r="O31" i="7"/>
  <c r="K31" i="7"/>
  <c r="N31" i="1"/>
  <c r="M31" i="1"/>
  <c r="J32" i="1"/>
  <c r="L32" i="1" s="1"/>
  <c r="I33" i="1"/>
  <c r="K30" i="1"/>
  <c r="O30" i="1"/>
  <c r="C24" i="6" l="1"/>
  <c r="D25" i="12"/>
  <c r="E24" i="6"/>
  <c r="H25" i="12"/>
  <c r="A26" i="6"/>
  <c r="A27" i="12"/>
  <c r="B23" i="6"/>
  <c r="B24" i="12"/>
  <c r="F25" i="6"/>
  <c r="J26" i="12"/>
  <c r="D24" i="6"/>
  <c r="F25" i="12"/>
  <c r="O32" i="11"/>
  <c r="K32" i="11"/>
  <c r="J34" i="11"/>
  <c r="L34" i="11" s="1"/>
  <c r="I35" i="11"/>
  <c r="E29" i="12" s="1"/>
  <c r="N33" i="11"/>
  <c r="M33" i="11"/>
  <c r="J34" i="10"/>
  <c r="L34" i="10" s="1"/>
  <c r="I35" i="10"/>
  <c r="G29" i="12" s="1"/>
  <c r="O32" i="10"/>
  <c r="K32" i="10"/>
  <c r="M33" i="10"/>
  <c r="N33" i="10"/>
  <c r="N34" i="8"/>
  <c r="M34" i="8"/>
  <c r="O33" i="8"/>
  <c r="K33" i="8"/>
  <c r="I36" i="8"/>
  <c r="I30" i="12" s="1"/>
  <c r="J35" i="8"/>
  <c r="L35" i="8" s="1"/>
  <c r="I35" i="7"/>
  <c r="C29" i="12" s="1"/>
  <c r="J34" i="7"/>
  <c r="L34" i="7" s="1"/>
  <c r="N33" i="7"/>
  <c r="M33" i="7"/>
  <c r="O32" i="7"/>
  <c r="K32" i="7"/>
  <c r="I34" i="1"/>
  <c r="J33" i="1"/>
  <c r="L33" i="1" s="1"/>
  <c r="N32" i="1"/>
  <c r="M32" i="1"/>
  <c r="K31" i="1"/>
  <c r="O31" i="1"/>
  <c r="C25" i="6" l="1"/>
  <c r="D26" i="12"/>
  <c r="F26" i="6"/>
  <c r="J27" i="12"/>
  <c r="B24" i="6"/>
  <c r="B25" i="12"/>
  <c r="A27" i="6"/>
  <c r="A28" i="12"/>
  <c r="E25" i="6"/>
  <c r="H26" i="12"/>
  <c r="D25" i="6"/>
  <c r="F26" i="12"/>
  <c r="K33" i="11"/>
  <c r="O33" i="11"/>
  <c r="M34" i="11"/>
  <c r="N34" i="11"/>
  <c r="J35" i="11"/>
  <c r="L35" i="11" s="1"/>
  <c r="I36" i="11"/>
  <c r="E30" i="12" s="1"/>
  <c r="J35" i="10"/>
  <c r="L35" i="10" s="1"/>
  <c r="I36" i="10"/>
  <c r="G30" i="12" s="1"/>
  <c r="N34" i="10"/>
  <c r="M34" i="10"/>
  <c r="K33" i="10"/>
  <c r="O33" i="10"/>
  <c r="N35" i="8"/>
  <c r="M35" i="8"/>
  <c r="I37" i="8"/>
  <c r="I31" i="12" s="1"/>
  <c r="J36" i="8"/>
  <c r="L36" i="8" s="1"/>
  <c r="K34" i="8"/>
  <c r="O34" i="8"/>
  <c r="I36" i="7"/>
  <c r="C30" i="12" s="1"/>
  <c r="J35" i="7"/>
  <c r="L35" i="7" s="1"/>
  <c r="K33" i="7"/>
  <c r="O33" i="7"/>
  <c r="M34" i="7"/>
  <c r="N34" i="7"/>
  <c r="O32" i="1"/>
  <c r="K32" i="1"/>
  <c r="N33" i="1"/>
  <c r="M33" i="1"/>
  <c r="I35" i="1"/>
  <c r="J34" i="1"/>
  <c r="L34" i="1" s="1"/>
  <c r="E26" i="6" l="1"/>
  <c r="H27" i="12"/>
  <c r="C26" i="6"/>
  <c r="D27" i="12"/>
  <c r="F27" i="6"/>
  <c r="J28" i="12"/>
  <c r="D26" i="6"/>
  <c r="F27" i="12"/>
  <c r="A28" i="6"/>
  <c r="A29" i="12"/>
  <c r="B25" i="6"/>
  <c r="B26" i="12"/>
  <c r="N35" i="11"/>
  <c r="M35" i="11"/>
  <c r="K34" i="11"/>
  <c r="O34" i="11"/>
  <c r="I37" i="11"/>
  <c r="E31" i="12" s="1"/>
  <c r="J36" i="11"/>
  <c r="L36" i="11" s="1"/>
  <c r="K34" i="10"/>
  <c r="O34" i="10"/>
  <c r="M35" i="10"/>
  <c r="N35" i="10"/>
  <c r="I37" i="10"/>
  <c r="G31" i="12" s="1"/>
  <c r="J36" i="10"/>
  <c r="L36" i="10" s="1"/>
  <c r="I38" i="8"/>
  <c r="I32" i="12" s="1"/>
  <c r="J37" i="8"/>
  <c r="L37" i="8" s="1"/>
  <c r="M36" i="8"/>
  <c r="N36" i="8"/>
  <c r="O35" i="8"/>
  <c r="K35" i="8"/>
  <c r="K34" i="7"/>
  <c r="O34" i="7"/>
  <c r="M35" i="7"/>
  <c r="N35" i="7"/>
  <c r="I37" i="7"/>
  <c r="C31" i="12" s="1"/>
  <c r="J36" i="7"/>
  <c r="L36" i="7" s="1"/>
  <c r="N34" i="1"/>
  <c r="M34" i="1"/>
  <c r="K33" i="1"/>
  <c r="O33" i="1"/>
  <c r="J35" i="1"/>
  <c r="L35" i="1" s="1"/>
  <c r="I36" i="1"/>
  <c r="B26" i="6" l="1"/>
  <c r="B27" i="12"/>
  <c r="E27" i="6"/>
  <c r="H28" i="12"/>
  <c r="A29" i="6"/>
  <c r="A30" i="12"/>
  <c r="C27" i="6"/>
  <c r="D28" i="12"/>
  <c r="D27" i="6"/>
  <c r="F28" i="12"/>
  <c r="F28" i="6"/>
  <c r="J29" i="12"/>
  <c r="N36" i="11"/>
  <c r="M36" i="11"/>
  <c r="I38" i="11"/>
  <c r="E32" i="12" s="1"/>
  <c r="J37" i="11"/>
  <c r="L37" i="11" s="1"/>
  <c r="K35" i="11"/>
  <c r="O35" i="11"/>
  <c r="O35" i="10"/>
  <c r="K35" i="10"/>
  <c r="N36" i="10"/>
  <c r="M36" i="10"/>
  <c r="I38" i="10"/>
  <c r="G32" i="12" s="1"/>
  <c r="J37" i="10"/>
  <c r="L37" i="10" s="1"/>
  <c r="N37" i="8"/>
  <c r="M37" i="8"/>
  <c r="K36" i="8"/>
  <c r="O36" i="8"/>
  <c r="J38" i="8"/>
  <c r="L38" i="8" s="1"/>
  <c r="I39" i="8"/>
  <c r="I33" i="12" s="1"/>
  <c r="N36" i="7"/>
  <c r="M36" i="7"/>
  <c r="O35" i="7"/>
  <c r="K35" i="7"/>
  <c r="J37" i="7"/>
  <c r="L37" i="7" s="1"/>
  <c r="I38" i="7"/>
  <c r="C32" i="12" s="1"/>
  <c r="M35" i="1"/>
  <c r="N35" i="1"/>
  <c r="J36" i="1"/>
  <c r="L36" i="1" s="1"/>
  <c r="I37" i="1"/>
  <c r="K34" i="1"/>
  <c r="O34" i="1"/>
  <c r="A30" i="6" l="1"/>
  <c r="A31" i="12"/>
  <c r="E28" i="6"/>
  <c r="H29" i="12"/>
  <c r="B27" i="6"/>
  <c r="B28" i="12"/>
  <c r="D28" i="6"/>
  <c r="F29" i="12"/>
  <c r="F29" i="6"/>
  <c r="J30" i="12"/>
  <c r="C28" i="6"/>
  <c r="D29" i="12"/>
  <c r="N37" i="11"/>
  <c r="M37" i="11"/>
  <c r="I39" i="11"/>
  <c r="E33" i="12" s="1"/>
  <c r="J38" i="11"/>
  <c r="L38" i="11" s="1"/>
  <c r="K36" i="11"/>
  <c r="O36" i="11"/>
  <c r="N37" i="10"/>
  <c r="M37" i="10"/>
  <c r="J38" i="10"/>
  <c r="L38" i="10" s="1"/>
  <c r="I39" i="10"/>
  <c r="G33" i="12" s="1"/>
  <c r="K36" i="10"/>
  <c r="O36" i="10"/>
  <c r="N38" i="8"/>
  <c r="M38" i="8"/>
  <c r="J39" i="8"/>
  <c r="L39" i="8" s="1"/>
  <c r="I40" i="8"/>
  <c r="I34" i="12" s="1"/>
  <c r="O37" i="8"/>
  <c r="K37" i="8"/>
  <c r="I39" i="7"/>
  <c r="C33" i="12" s="1"/>
  <c r="J38" i="7"/>
  <c r="L38" i="7" s="1"/>
  <c r="N37" i="7"/>
  <c r="M37" i="7"/>
  <c r="O36" i="7"/>
  <c r="K36" i="7"/>
  <c r="J37" i="1"/>
  <c r="L37" i="1" s="1"/>
  <c r="I38" i="1"/>
  <c r="K35" i="1"/>
  <c r="O35" i="1"/>
  <c r="N36" i="1"/>
  <c r="M36" i="1"/>
  <c r="B28" i="6" l="1"/>
  <c r="B29" i="12"/>
  <c r="E29" i="6"/>
  <c r="H30" i="12"/>
  <c r="C29" i="6"/>
  <c r="D30" i="12"/>
  <c r="A31" i="6"/>
  <c r="A32" i="12"/>
  <c r="D29" i="6"/>
  <c r="F30" i="12"/>
  <c r="F30" i="6"/>
  <c r="J31" i="12"/>
  <c r="N38" i="11"/>
  <c r="M38" i="11"/>
  <c r="J39" i="11"/>
  <c r="L39" i="11" s="1"/>
  <c r="I40" i="11"/>
  <c r="E34" i="12" s="1"/>
  <c r="K37" i="11"/>
  <c r="O37" i="11"/>
  <c r="N38" i="10"/>
  <c r="M38" i="10"/>
  <c r="O37" i="10"/>
  <c r="K37" i="10"/>
  <c r="I40" i="10"/>
  <c r="G34" i="12" s="1"/>
  <c r="J39" i="10"/>
  <c r="L39" i="10" s="1"/>
  <c r="J40" i="8"/>
  <c r="L40" i="8" s="1"/>
  <c r="I41" i="8"/>
  <c r="I35" i="12" s="1"/>
  <c r="N39" i="8"/>
  <c r="M39" i="8"/>
  <c r="K38" i="8"/>
  <c r="O38" i="8"/>
  <c r="O37" i="7"/>
  <c r="K37" i="7"/>
  <c r="N38" i="7"/>
  <c r="M38" i="7"/>
  <c r="I40" i="7"/>
  <c r="C34" i="12" s="1"/>
  <c r="J39" i="7"/>
  <c r="L39" i="7" s="1"/>
  <c r="O36" i="1"/>
  <c r="K36" i="1"/>
  <c r="I39" i="1"/>
  <c r="J38" i="1"/>
  <c r="L38" i="1" s="1"/>
  <c r="M37" i="1"/>
  <c r="N37" i="1"/>
  <c r="C30" i="6" l="1"/>
  <c r="D31" i="12"/>
  <c r="A32" i="6"/>
  <c r="A33" i="12"/>
  <c r="F31" i="6"/>
  <c r="J32" i="12"/>
  <c r="D30" i="6"/>
  <c r="F31" i="12"/>
  <c r="B29" i="6"/>
  <c r="B30" i="12"/>
  <c r="E30" i="6"/>
  <c r="H31" i="12"/>
  <c r="J40" i="11"/>
  <c r="L40" i="11" s="1"/>
  <c r="I41" i="11"/>
  <c r="E35" i="12" s="1"/>
  <c r="N39" i="11"/>
  <c r="M39" i="11"/>
  <c r="K38" i="11"/>
  <c r="O38" i="11"/>
  <c r="J40" i="10"/>
  <c r="L40" i="10" s="1"/>
  <c r="I41" i="10"/>
  <c r="G35" i="12" s="1"/>
  <c r="M39" i="10"/>
  <c r="N39" i="10"/>
  <c r="K38" i="10"/>
  <c r="O38" i="10"/>
  <c r="K39" i="8"/>
  <c r="O39" i="8"/>
  <c r="J41" i="8"/>
  <c r="L41" i="8" s="1"/>
  <c r="I42" i="8"/>
  <c r="I36" i="12" s="1"/>
  <c r="N40" i="8"/>
  <c r="M40" i="8"/>
  <c r="N39" i="7"/>
  <c r="M39" i="7"/>
  <c r="J40" i="7"/>
  <c r="L40" i="7" s="1"/>
  <c r="I41" i="7"/>
  <c r="C35" i="12" s="1"/>
  <c r="O38" i="7"/>
  <c r="K38" i="7"/>
  <c r="N38" i="1"/>
  <c r="M38" i="1"/>
  <c r="O37" i="1"/>
  <c r="K37" i="1"/>
  <c r="J39" i="1"/>
  <c r="L39" i="1" s="1"/>
  <c r="I40" i="1"/>
  <c r="B30" i="6" l="1"/>
  <c r="B31" i="12"/>
  <c r="C31" i="6"/>
  <c r="D32" i="12"/>
  <c r="F32" i="6"/>
  <c r="J33" i="12"/>
  <c r="D31" i="6"/>
  <c r="F32" i="12"/>
  <c r="E31" i="6"/>
  <c r="H32" i="12"/>
  <c r="A33" i="6"/>
  <c r="A34" i="12"/>
  <c r="O39" i="11"/>
  <c r="K39" i="11"/>
  <c r="I41" i="1"/>
  <c r="J41" i="11"/>
  <c r="L41" i="11" s="1"/>
  <c r="I42" i="11"/>
  <c r="E36" i="12" s="1"/>
  <c r="N40" i="11"/>
  <c r="M40" i="11"/>
  <c r="O39" i="10"/>
  <c r="K39" i="10"/>
  <c r="J41" i="10"/>
  <c r="L41" i="10" s="1"/>
  <c r="I42" i="10"/>
  <c r="G36" i="12" s="1"/>
  <c r="N40" i="10"/>
  <c r="M40" i="10"/>
  <c r="O40" i="8"/>
  <c r="K40" i="8"/>
  <c r="I43" i="8"/>
  <c r="I37" i="12" s="1"/>
  <c r="J42" i="8"/>
  <c r="L42" i="8" s="1"/>
  <c r="M41" i="8"/>
  <c r="N41" i="8"/>
  <c r="J41" i="7"/>
  <c r="L41" i="7" s="1"/>
  <c r="I42" i="7"/>
  <c r="C36" i="12" s="1"/>
  <c r="M40" i="7"/>
  <c r="N40" i="7"/>
  <c r="K39" i="7"/>
  <c r="O39" i="7"/>
  <c r="M39" i="1"/>
  <c r="N39" i="1"/>
  <c r="J40" i="1"/>
  <c r="L40" i="1" s="1"/>
  <c r="K38" i="1"/>
  <c r="O38" i="1"/>
  <c r="E32" i="6" l="1"/>
  <c r="H33" i="12"/>
  <c r="A34" i="6"/>
  <c r="A35" i="12"/>
  <c r="F33" i="6"/>
  <c r="J34" i="12"/>
  <c r="B31" i="6"/>
  <c r="B32" i="12"/>
  <c r="C32" i="6"/>
  <c r="D33" i="12"/>
  <c r="D32" i="6"/>
  <c r="F33" i="12"/>
  <c r="J41" i="1"/>
  <c r="L41" i="1" s="1"/>
  <c r="N41" i="1" s="1"/>
  <c r="I42" i="1"/>
  <c r="O40" i="11"/>
  <c r="K40" i="11"/>
  <c r="J42" i="11"/>
  <c r="L42" i="11" s="1"/>
  <c r="I43" i="11"/>
  <c r="E37" i="12" s="1"/>
  <c r="N41" i="11"/>
  <c r="M41" i="11"/>
  <c r="K40" i="10"/>
  <c r="O40" i="10"/>
  <c r="J42" i="10"/>
  <c r="L42" i="10" s="1"/>
  <c r="I43" i="10"/>
  <c r="G37" i="12" s="1"/>
  <c r="M41" i="10"/>
  <c r="N41" i="10"/>
  <c r="O41" i="8"/>
  <c r="K41" i="8"/>
  <c r="N42" i="8"/>
  <c r="M42" i="8"/>
  <c r="I44" i="8"/>
  <c r="I38" i="12" s="1"/>
  <c r="J43" i="8"/>
  <c r="L43" i="8" s="1"/>
  <c r="O40" i="7"/>
  <c r="K40" i="7"/>
  <c r="I43" i="7"/>
  <c r="C37" i="12" s="1"/>
  <c r="J42" i="7"/>
  <c r="L42" i="7" s="1"/>
  <c r="N41" i="7"/>
  <c r="M41" i="7"/>
  <c r="O39" i="1"/>
  <c r="K39" i="1"/>
  <c r="N40" i="1"/>
  <c r="M40" i="1"/>
  <c r="B32" i="6" l="1"/>
  <c r="B33" i="12"/>
  <c r="F34" i="6"/>
  <c r="J35" i="12"/>
  <c r="D33" i="6"/>
  <c r="F34" i="12"/>
  <c r="E33" i="6"/>
  <c r="H34" i="12"/>
  <c r="A35" i="6"/>
  <c r="A36" i="12"/>
  <c r="C33" i="6"/>
  <c r="D34" i="12"/>
  <c r="M41" i="1"/>
  <c r="I43" i="1"/>
  <c r="J42" i="1"/>
  <c r="L42" i="1" s="1"/>
  <c r="M42" i="1" s="1"/>
  <c r="O41" i="11"/>
  <c r="K41" i="11"/>
  <c r="J43" i="11"/>
  <c r="L43" i="11" s="1"/>
  <c r="I44" i="11"/>
  <c r="E38" i="12" s="1"/>
  <c r="M42" i="11"/>
  <c r="N42" i="11"/>
  <c r="N42" i="10"/>
  <c r="M42" i="10"/>
  <c r="O41" i="10"/>
  <c r="K41" i="10"/>
  <c r="I44" i="10"/>
  <c r="G38" i="12" s="1"/>
  <c r="J43" i="10"/>
  <c r="L43" i="10" s="1"/>
  <c r="N43" i="8"/>
  <c r="M43" i="8"/>
  <c r="I45" i="8"/>
  <c r="I39" i="12" s="1"/>
  <c r="J44" i="8"/>
  <c r="L44" i="8" s="1"/>
  <c r="K42" i="8"/>
  <c r="O42" i="8"/>
  <c r="K41" i="7"/>
  <c r="O41" i="7"/>
  <c r="M42" i="7"/>
  <c r="N42" i="7"/>
  <c r="I44" i="7"/>
  <c r="C38" i="12" s="1"/>
  <c r="J43" i="7"/>
  <c r="L43" i="7" s="1"/>
  <c r="K41" i="1"/>
  <c r="O41" i="1"/>
  <c r="I44" i="1"/>
  <c r="J43" i="1"/>
  <c r="L43" i="1" s="1"/>
  <c r="N42" i="1"/>
  <c r="K40" i="1"/>
  <c r="O40" i="1"/>
  <c r="D34" i="6" l="1"/>
  <c r="F35" i="12"/>
  <c r="C34" i="6"/>
  <c r="D35" i="12"/>
  <c r="A37" i="6"/>
  <c r="A38" i="12"/>
  <c r="A36" i="6"/>
  <c r="A37" i="12"/>
  <c r="E34" i="6"/>
  <c r="H35" i="12"/>
  <c r="B33" i="6"/>
  <c r="B34" i="12"/>
  <c r="B34" i="6"/>
  <c r="B35" i="12"/>
  <c r="F35" i="6"/>
  <c r="J36" i="12"/>
  <c r="K42" i="11"/>
  <c r="O42" i="11"/>
  <c r="J44" i="11"/>
  <c r="L44" i="11" s="1"/>
  <c r="I45" i="11"/>
  <c r="E39" i="12" s="1"/>
  <c r="N43" i="11"/>
  <c r="M43" i="11"/>
  <c r="M43" i="10"/>
  <c r="N43" i="10"/>
  <c r="I45" i="10"/>
  <c r="G39" i="12" s="1"/>
  <c r="J44" i="10"/>
  <c r="L44" i="10" s="1"/>
  <c r="O42" i="10"/>
  <c r="K42" i="10"/>
  <c r="M44" i="8"/>
  <c r="N44" i="8"/>
  <c r="I46" i="8"/>
  <c r="I40" i="12" s="1"/>
  <c r="J45" i="8"/>
  <c r="L45" i="8" s="1"/>
  <c r="O43" i="8"/>
  <c r="K43" i="8"/>
  <c r="M43" i="7"/>
  <c r="N43" i="7"/>
  <c r="O42" i="7"/>
  <c r="K42" i="7"/>
  <c r="J44" i="7"/>
  <c r="L44" i="7" s="1"/>
  <c r="I45" i="7"/>
  <c r="C39" i="12" s="1"/>
  <c r="O42" i="1"/>
  <c r="K42" i="1"/>
  <c r="N43" i="1"/>
  <c r="M43" i="1"/>
  <c r="I45" i="1"/>
  <c r="J44" i="1"/>
  <c r="L44" i="1" s="1"/>
  <c r="E35" i="6" l="1"/>
  <c r="H36" i="12"/>
  <c r="D35" i="6"/>
  <c r="F36" i="12"/>
  <c r="A38" i="6"/>
  <c r="A39" i="12"/>
  <c r="B35" i="6"/>
  <c r="B36" i="12"/>
  <c r="C35" i="6"/>
  <c r="D36" i="12"/>
  <c r="F36" i="6"/>
  <c r="J37" i="12"/>
  <c r="K43" i="11"/>
  <c r="O43" i="11"/>
  <c r="I46" i="11"/>
  <c r="E40" i="12" s="1"/>
  <c r="J45" i="11"/>
  <c r="L45" i="11" s="1"/>
  <c r="N44" i="11"/>
  <c r="M44" i="11"/>
  <c r="N44" i="10"/>
  <c r="M44" i="10"/>
  <c r="I46" i="10"/>
  <c r="G40" i="12" s="1"/>
  <c r="J45" i="10"/>
  <c r="L45" i="10" s="1"/>
  <c r="K43" i="10"/>
  <c r="O43" i="10"/>
  <c r="N45" i="8"/>
  <c r="M45" i="8"/>
  <c r="J46" i="8"/>
  <c r="L46" i="8" s="1"/>
  <c r="I47" i="8"/>
  <c r="I41" i="12" s="1"/>
  <c r="O44" i="8"/>
  <c r="K44" i="8"/>
  <c r="J45" i="7"/>
  <c r="L45" i="7" s="1"/>
  <c r="I46" i="7"/>
  <c r="C40" i="12" s="1"/>
  <c r="N44" i="7"/>
  <c r="M44" i="7"/>
  <c r="O43" i="7"/>
  <c r="K43" i="7"/>
  <c r="M44" i="1"/>
  <c r="N44" i="1"/>
  <c r="O43" i="1"/>
  <c r="K43" i="1"/>
  <c r="I46" i="1"/>
  <c r="J45" i="1"/>
  <c r="L45" i="1" s="1"/>
  <c r="E36" i="6" l="1"/>
  <c r="H37" i="12"/>
  <c r="C36" i="6"/>
  <c r="D37" i="12"/>
  <c r="D36" i="6"/>
  <c r="F37" i="12"/>
  <c r="B36" i="6"/>
  <c r="B37" i="12"/>
  <c r="A39" i="6"/>
  <c r="A40" i="12"/>
  <c r="F37" i="6"/>
  <c r="J38" i="12"/>
  <c r="N45" i="11"/>
  <c r="M45" i="11"/>
  <c r="I47" i="11"/>
  <c r="E41" i="12" s="1"/>
  <c r="J46" i="11"/>
  <c r="L46" i="11" s="1"/>
  <c r="K44" i="11"/>
  <c r="O44" i="11"/>
  <c r="N45" i="10"/>
  <c r="M45" i="10"/>
  <c r="J46" i="10"/>
  <c r="L46" i="10" s="1"/>
  <c r="I47" i="10"/>
  <c r="G41" i="12" s="1"/>
  <c r="O44" i="10"/>
  <c r="K44" i="10"/>
  <c r="J47" i="8"/>
  <c r="L47" i="8" s="1"/>
  <c r="I48" i="8"/>
  <c r="I42" i="12" s="1"/>
  <c r="N46" i="8"/>
  <c r="M46" i="8"/>
  <c r="K45" i="8"/>
  <c r="O45" i="8"/>
  <c r="I47" i="7"/>
  <c r="C41" i="12" s="1"/>
  <c r="J46" i="7"/>
  <c r="L46" i="7" s="1"/>
  <c r="K44" i="7"/>
  <c r="O44" i="7"/>
  <c r="N45" i="7"/>
  <c r="M45" i="7"/>
  <c r="J46" i="1"/>
  <c r="L46" i="1" s="1"/>
  <c r="I47" i="1"/>
  <c r="N45" i="1"/>
  <c r="M45" i="1"/>
  <c r="O44" i="1"/>
  <c r="K44" i="1"/>
  <c r="E37" i="6" l="1"/>
  <c r="H38" i="12"/>
  <c r="C37" i="6"/>
  <c r="D38" i="12"/>
  <c r="F38" i="6"/>
  <c r="J39" i="12"/>
  <c r="D37" i="6"/>
  <c r="F38" i="12"/>
  <c r="A40" i="6"/>
  <c r="A41" i="12"/>
  <c r="B37" i="6"/>
  <c r="B38" i="12"/>
  <c r="N46" i="11"/>
  <c r="M46" i="11"/>
  <c r="I48" i="11"/>
  <c r="E42" i="12" s="1"/>
  <c r="J47" i="11"/>
  <c r="L47" i="11" s="1"/>
  <c r="O45" i="11"/>
  <c r="K45" i="11"/>
  <c r="N46" i="10"/>
  <c r="M46" i="10"/>
  <c r="K45" i="10"/>
  <c r="O45" i="10"/>
  <c r="I48" i="10"/>
  <c r="G42" i="12" s="1"/>
  <c r="J47" i="10"/>
  <c r="L47" i="10" s="1"/>
  <c r="O46" i="8"/>
  <c r="K46" i="8"/>
  <c r="I49" i="8"/>
  <c r="I43" i="12" s="1"/>
  <c r="J48" i="8"/>
  <c r="L48" i="8" s="1"/>
  <c r="N47" i="8"/>
  <c r="M47" i="8"/>
  <c r="O45" i="7"/>
  <c r="K45" i="7"/>
  <c r="M46" i="7"/>
  <c r="N46" i="7"/>
  <c r="I48" i="7"/>
  <c r="C42" i="12" s="1"/>
  <c r="J47" i="7"/>
  <c r="L47" i="7" s="1"/>
  <c r="O45" i="1"/>
  <c r="K45" i="1"/>
  <c r="I48" i="1"/>
  <c r="J47" i="1"/>
  <c r="L47" i="1" s="1"/>
  <c r="M46" i="1"/>
  <c r="N46" i="1"/>
  <c r="A41" i="6" l="1"/>
  <c r="A42" i="12"/>
  <c r="C38" i="6"/>
  <c r="D39" i="12"/>
  <c r="E38" i="6"/>
  <c r="H39" i="12"/>
  <c r="B38" i="6"/>
  <c r="B39" i="12"/>
  <c r="F39" i="6"/>
  <c r="J40" i="12"/>
  <c r="D38" i="6"/>
  <c r="F39" i="12"/>
  <c r="M47" i="11"/>
  <c r="N47" i="11"/>
  <c r="J48" i="11"/>
  <c r="L48" i="11" s="1"/>
  <c r="I49" i="11"/>
  <c r="E43" i="12" s="1"/>
  <c r="K46" i="11"/>
  <c r="O46" i="11"/>
  <c r="M47" i="10"/>
  <c r="N47" i="10"/>
  <c r="J48" i="10"/>
  <c r="L48" i="10" s="1"/>
  <c r="I49" i="10"/>
  <c r="G43" i="12" s="1"/>
  <c r="O46" i="10"/>
  <c r="K46" i="10"/>
  <c r="O47" i="8"/>
  <c r="K47" i="8"/>
  <c r="N48" i="8"/>
  <c r="M48" i="8"/>
  <c r="J49" i="8"/>
  <c r="L49" i="8" s="1"/>
  <c r="I50" i="8"/>
  <c r="I44" i="12" s="1"/>
  <c r="N47" i="7"/>
  <c r="M47" i="7"/>
  <c r="O46" i="7"/>
  <c r="K46" i="7"/>
  <c r="J48" i="7"/>
  <c r="L48" i="7" s="1"/>
  <c r="I49" i="7"/>
  <c r="C43" i="12" s="1"/>
  <c r="K46" i="1"/>
  <c r="O46" i="1"/>
  <c r="N47" i="1"/>
  <c r="M47" i="1"/>
  <c r="J48" i="1"/>
  <c r="L48" i="1" s="1"/>
  <c r="I49" i="1"/>
  <c r="E39" i="6" l="1"/>
  <c r="H40" i="12"/>
  <c r="A42" i="6"/>
  <c r="A43" i="12"/>
  <c r="D39" i="6"/>
  <c r="F40" i="12"/>
  <c r="B39" i="6"/>
  <c r="B40" i="12"/>
  <c r="C39" i="6"/>
  <c r="D40" i="12"/>
  <c r="F40" i="6"/>
  <c r="J41" i="12"/>
  <c r="J49" i="11"/>
  <c r="L49" i="11" s="1"/>
  <c r="I50" i="11"/>
  <c r="E44" i="12" s="1"/>
  <c r="M48" i="11"/>
  <c r="N48" i="11"/>
  <c r="O47" i="11"/>
  <c r="K47" i="11"/>
  <c r="N48" i="10"/>
  <c r="M48" i="10"/>
  <c r="J49" i="10"/>
  <c r="L49" i="10" s="1"/>
  <c r="I50" i="10"/>
  <c r="G44" i="12" s="1"/>
  <c r="K47" i="10"/>
  <c r="O47" i="10"/>
  <c r="I51" i="8"/>
  <c r="I45" i="12" s="1"/>
  <c r="J50" i="8"/>
  <c r="L50" i="8" s="1"/>
  <c r="M49" i="8"/>
  <c r="N49" i="8"/>
  <c r="O48" i="8"/>
  <c r="K48" i="8"/>
  <c r="J49" i="7"/>
  <c r="L49" i="7" s="1"/>
  <c r="I50" i="7"/>
  <c r="C44" i="12" s="1"/>
  <c r="N48" i="7"/>
  <c r="M48" i="7"/>
  <c r="O47" i="7"/>
  <c r="K47" i="7"/>
  <c r="J49" i="1"/>
  <c r="L49" i="1" s="1"/>
  <c r="I50" i="1"/>
  <c r="O47" i="1"/>
  <c r="K47" i="1"/>
  <c r="N48" i="1"/>
  <c r="M48" i="1"/>
  <c r="E40" i="6" l="1"/>
  <c r="H41" i="12"/>
  <c r="B40" i="6"/>
  <c r="B41" i="12"/>
  <c r="C40" i="6"/>
  <c r="D41" i="12"/>
  <c r="A43" i="6"/>
  <c r="A44" i="12"/>
  <c r="F41" i="6"/>
  <c r="J42" i="12"/>
  <c r="D40" i="6"/>
  <c r="F41" i="12"/>
  <c r="K48" i="11"/>
  <c r="O48" i="11"/>
  <c r="J50" i="11"/>
  <c r="L50" i="11" s="1"/>
  <c r="I51" i="11"/>
  <c r="E45" i="12" s="1"/>
  <c r="N49" i="11"/>
  <c r="M49" i="11"/>
  <c r="M49" i="10"/>
  <c r="N49" i="10"/>
  <c r="J50" i="10"/>
  <c r="L50" i="10" s="1"/>
  <c r="I51" i="10"/>
  <c r="G45" i="12" s="1"/>
  <c r="K48" i="10"/>
  <c r="O48" i="10"/>
  <c r="N50" i="8"/>
  <c r="M50" i="8"/>
  <c r="K49" i="8"/>
  <c r="O49" i="8"/>
  <c r="J51" i="8"/>
  <c r="L51" i="8" s="1"/>
  <c r="I52" i="8"/>
  <c r="I46" i="12" s="1"/>
  <c r="I51" i="7"/>
  <c r="C45" i="12" s="1"/>
  <c r="J50" i="7"/>
  <c r="L50" i="7" s="1"/>
  <c r="K48" i="7"/>
  <c r="O48" i="7"/>
  <c r="N49" i="7"/>
  <c r="M49" i="7"/>
  <c r="O48" i="1"/>
  <c r="K48" i="1"/>
  <c r="I51" i="1"/>
  <c r="J50" i="1"/>
  <c r="L50" i="1" s="1"/>
  <c r="N49" i="1"/>
  <c r="M49" i="1"/>
  <c r="F42" i="6" l="1"/>
  <c r="J43" i="12"/>
  <c r="E41" i="6"/>
  <c r="H42" i="12"/>
  <c r="A44" i="6"/>
  <c r="A45" i="12"/>
  <c r="C41" i="6"/>
  <c r="D42" i="12"/>
  <c r="D41" i="6"/>
  <c r="F42" i="12"/>
  <c r="B41" i="6"/>
  <c r="B42" i="12"/>
  <c r="K49" i="11"/>
  <c r="O49" i="11"/>
  <c r="J51" i="11"/>
  <c r="L51" i="11" s="1"/>
  <c r="I52" i="11"/>
  <c r="E46" i="12" s="1"/>
  <c r="M50" i="11"/>
  <c r="N50" i="11"/>
  <c r="N50" i="10"/>
  <c r="M50" i="10"/>
  <c r="I52" i="10"/>
  <c r="G46" i="12" s="1"/>
  <c r="J51" i="10"/>
  <c r="L51" i="10" s="1"/>
  <c r="O49" i="10"/>
  <c r="K49" i="10"/>
  <c r="I53" i="8"/>
  <c r="I47" i="12" s="1"/>
  <c r="J52" i="8"/>
  <c r="L52" i="8" s="1"/>
  <c r="K50" i="8"/>
  <c r="O50" i="8"/>
  <c r="N51" i="8"/>
  <c r="M51" i="8"/>
  <c r="O49" i="7"/>
  <c r="K49" i="7"/>
  <c r="M50" i="7"/>
  <c r="N50" i="7"/>
  <c r="J51" i="7"/>
  <c r="L51" i="7" s="1"/>
  <c r="I52" i="7"/>
  <c r="C46" i="12" s="1"/>
  <c r="O49" i="1"/>
  <c r="K49" i="1"/>
  <c r="I52" i="1"/>
  <c r="J51" i="1"/>
  <c r="L51" i="1" s="1"/>
  <c r="M50" i="1"/>
  <c r="N50" i="1"/>
  <c r="F43" i="6" l="1"/>
  <c r="J44" i="12"/>
  <c r="A45" i="6"/>
  <c r="A46" i="12"/>
  <c r="C42" i="6"/>
  <c r="D43" i="12"/>
  <c r="E42" i="6"/>
  <c r="H43" i="12"/>
  <c r="D42" i="6"/>
  <c r="F43" i="12"/>
  <c r="B42" i="6"/>
  <c r="B43" i="12"/>
  <c r="K50" i="11"/>
  <c r="O50" i="11"/>
  <c r="J52" i="11"/>
  <c r="L52" i="11" s="1"/>
  <c r="I53" i="11"/>
  <c r="E47" i="12" s="1"/>
  <c r="N51" i="11"/>
  <c r="M51" i="11"/>
  <c r="M51" i="10"/>
  <c r="N51" i="10"/>
  <c r="K50" i="10"/>
  <c r="O50" i="10"/>
  <c r="I53" i="10"/>
  <c r="G47" i="12" s="1"/>
  <c r="J52" i="10"/>
  <c r="L52" i="10" s="1"/>
  <c r="K51" i="8"/>
  <c r="O51" i="8"/>
  <c r="M52" i="8"/>
  <c r="N52" i="8"/>
  <c r="I54" i="8"/>
  <c r="I48" i="12" s="1"/>
  <c r="J53" i="8"/>
  <c r="L53" i="8" s="1"/>
  <c r="J52" i="7"/>
  <c r="L52" i="7" s="1"/>
  <c r="I53" i="7"/>
  <c r="C47" i="12" s="1"/>
  <c r="N51" i="7"/>
  <c r="M51" i="7"/>
  <c r="K50" i="7"/>
  <c r="O50" i="7"/>
  <c r="I53" i="1"/>
  <c r="J52" i="1"/>
  <c r="L52" i="1" s="1"/>
  <c r="M51" i="1"/>
  <c r="N51" i="1"/>
  <c r="K50" i="1"/>
  <c r="O50" i="1"/>
  <c r="B43" i="6" l="1"/>
  <c r="B44" i="12"/>
  <c r="F44" i="6"/>
  <c r="J45" i="12"/>
  <c r="E43" i="6"/>
  <c r="H44" i="12"/>
  <c r="D43" i="6"/>
  <c r="F44" i="12"/>
  <c r="C43" i="6"/>
  <c r="D44" i="12"/>
  <c r="A46" i="6"/>
  <c r="A47" i="12"/>
  <c r="K51" i="11"/>
  <c r="O51" i="11"/>
  <c r="I54" i="11"/>
  <c r="E48" i="12" s="1"/>
  <c r="J53" i="11"/>
  <c r="L53" i="11" s="1"/>
  <c r="M52" i="11"/>
  <c r="N52" i="11"/>
  <c r="N52" i="10"/>
  <c r="M52" i="10"/>
  <c r="J53" i="10"/>
  <c r="L53" i="10" s="1"/>
  <c r="I54" i="10"/>
  <c r="G48" i="12" s="1"/>
  <c r="O51" i="10"/>
  <c r="K51" i="10"/>
  <c r="N53" i="8"/>
  <c r="M53" i="8"/>
  <c r="J54" i="8"/>
  <c r="L54" i="8" s="1"/>
  <c r="I55" i="8"/>
  <c r="I49" i="12" s="1"/>
  <c r="O52" i="8"/>
  <c r="K52" i="8"/>
  <c r="K51" i="7"/>
  <c r="O51" i="7"/>
  <c r="I54" i="7"/>
  <c r="C48" i="12" s="1"/>
  <c r="J53" i="7"/>
  <c r="L53" i="7" s="1"/>
  <c r="M52" i="7"/>
  <c r="N52" i="7"/>
  <c r="K51" i="1"/>
  <c r="O51" i="1"/>
  <c r="M52" i="1"/>
  <c r="N52" i="1"/>
  <c r="J53" i="1"/>
  <c r="L53" i="1" s="1"/>
  <c r="I54" i="1"/>
  <c r="C44" i="6" l="1"/>
  <c r="D45" i="12"/>
  <c r="A47" i="6"/>
  <c r="A48" i="12"/>
  <c r="B44" i="6"/>
  <c r="B45" i="12"/>
  <c r="D44" i="6"/>
  <c r="F45" i="12"/>
  <c r="E44" i="6"/>
  <c r="H45" i="12"/>
  <c r="F45" i="6"/>
  <c r="J46" i="12"/>
  <c r="K52" i="11"/>
  <c r="O52" i="11"/>
  <c r="N53" i="11"/>
  <c r="M53" i="11"/>
  <c r="I55" i="11"/>
  <c r="E49" i="12" s="1"/>
  <c r="J54" i="11"/>
  <c r="L54" i="11" s="1"/>
  <c r="J54" i="10"/>
  <c r="L54" i="10" s="1"/>
  <c r="I55" i="10"/>
  <c r="G49" i="12" s="1"/>
  <c r="N53" i="10"/>
  <c r="M53" i="10"/>
  <c r="O52" i="10"/>
  <c r="K52" i="10"/>
  <c r="N54" i="8"/>
  <c r="M54" i="8"/>
  <c r="J55" i="8"/>
  <c r="L55" i="8" s="1"/>
  <c r="I56" i="8"/>
  <c r="I50" i="12" s="1"/>
  <c r="O53" i="8"/>
  <c r="K53" i="8"/>
  <c r="O52" i="7"/>
  <c r="K52" i="7"/>
  <c r="N53" i="7"/>
  <c r="M53" i="7"/>
  <c r="J54" i="7"/>
  <c r="L54" i="7" s="1"/>
  <c r="I55" i="7"/>
  <c r="C49" i="12" s="1"/>
  <c r="M53" i="1"/>
  <c r="N53" i="1"/>
  <c r="I55" i="1"/>
  <c r="J54" i="1"/>
  <c r="L54" i="1" s="1"/>
  <c r="O52" i="1"/>
  <c r="K52" i="1"/>
  <c r="A48" i="6" l="1"/>
  <c r="A49" i="12"/>
  <c r="C45" i="6"/>
  <c r="D46" i="12"/>
  <c r="E45" i="6"/>
  <c r="H46" i="12"/>
  <c r="D45" i="6"/>
  <c r="F46" i="12"/>
  <c r="B45" i="6"/>
  <c r="B46" i="12"/>
  <c r="F46" i="6"/>
  <c r="J47" i="12"/>
  <c r="N54" i="11"/>
  <c r="M54" i="11"/>
  <c r="J55" i="11"/>
  <c r="L55" i="11" s="1"/>
  <c r="I56" i="11"/>
  <c r="E50" i="12" s="1"/>
  <c r="K53" i="11"/>
  <c r="O53" i="11"/>
  <c r="K53" i="10"/>
  <c r="O53" i="10"/>
  <c r="I56" i="10"/>
  <c r="G50" i="12" s="1"/>
  <c r="J55" i="10"/>
  <c r="L55" i="10" s="1"/>
  <c r="N54" i="10"/>
  <c r="M54" i="10"/>
  <c r="J56" i="8"/>
  <c r="L56" i="8" s="1"/>
  <c r="I57" i="8"/>
  <c r="I51" i="12" s="1"/>
  <c r="N55" i="8"/>
  <c r="M55" i="8"/>
  <c r="K54" i="8"/>
  <c r="O54" i="8"/>
  <c r="I56" i="7"/>
  <c r="C50" i="12" s="1"/>
  <c r="J55" i="7"/>
  <c r="L55" i="7" s="1"/>
  <c r="N54" i="7"/>
  <c r="M54" i="7"/>
  <c r="O53" i="7"/>
  <c r="K53" i="7"/>
  <c r="J55" i="1"/>
  <c r="L55" i="1" s="1"/>
  <c r="I56" i="1"/>
  <c r="O53" i="1"/>
  <c r="K53" i="1"/>
  <c r="M54" i="1"/>
  <c r="N54" i="1"/>
  <c r="C46" i="6" l="1"/>
  <c r="D47" i="12"/>
  <c r="A49" i="6"/>
  <c r="A50" i="12"/>
  <c r="F47" i="6"/>
  <c r="J48" i="12"/>
  <c r="D46" i="6"/>
  <c r="F47" i="12"/>
  <c r="E46" i="6"/>
  <c r="H47" i="12"/>
  <c r="B46" i="6"/>
  <c r="B47" i="12"/>
  <c r="J56" i="11"/>
  <c r="L56" i="11" s="1"/>
  <c r="I57" i="11"/>
  <c r="E51" i="12" s="1"/>
  <c r="N55" i="11"/>
  <c r="M55" i="11"/>
  <c r="K54" i="11"/>
  <c r="O54" i="11"/>
  <c r="K54" i="10"/>
  <c r="O54" i="10"/>
  <c r="M55" i="10"/>
  <c r="N55" i="10"/>
  <c r="J56" i="10"/>
  <c r="L56" i="10" s="1"/>
  <c r="I57" i="10"/>
  <c r="G51" i="12" s="1"/>
  <c r="K55" i="8"/>
  <c r="O55" i="8"/>
  <c r="J57" i="8"/>
  <c r="L57" i="8" s="1"/>
  <c r="I58" i="8"/>
  <c r="I52" i="12" s="1"/>
  <c r="M56" i="8"/>
  <c r="N56" i="8"/>
  <c r="O54" i="7"/>
  <c r="K54" i="7"/>
  <c r="M55" i="7"/>
  <c r="N55" i="7"/>
  <c r="J56" i="7"/>
  <c r="L56" i="7" s="1"/>
  <c r="I57" i="7"/>
  <c r="C51" i="12" s="1"/>
  <c r="I57" i="1"/>
  <c r="J56" i="1"/>
  <c r="L56" i="1" s="1"/>
  <c r="K54" i="1"/>
  <c r="O54" i="1"/>
  <c r="N55" i="1"/>
  <c r="M55" i="1"/>
  <c r="C47" i="6" l="1"/>
  <c r="D48" i="12"/>
  <c r="E47" i="6"/>
  <c r="H48" i="12"/>
  <c r="F48" i="6"/>
  <c r="J49" i="12"/>
  <c r="D47" i="6"/>
  <c r="F48" i="12"/>
  <c r="B47" i="6"/>
  <c r="B48" i="12"/>
  <c r="A50" i="6"/>
  <c r="A51" i="12"/>
  <c r="K55" i="11"/>
  <c r="O55" i="11"/>
  <c r="J57" i="11"/>
  <c r="L57" i="11" s="1"/>
  <c r="I58" i="11"/>
  <c r="E52" i="12" s="1"/>
  <c r="N56" i="11"/>
  <c r="M56" i="11"/>
  <c r="O55" i="10"/>
  <c r="K55" i="10"/>
  <c r="N56" i="10"/>
  <c r="M56" i="10"/>
  <c r="J57" i="10"/>
  <c r="L57" i="10" s="1"/>
  <c r="I58" i="10"/>
  <c r="G52" i="12" s="1"/>
  <c r="M57" i="8"/>
  <c r="N57" i="8"/>
  <c r="O56" i="8"/>
  <c r="K56" i="8"/>
  <c r="J58" i="8"/>
  <c r="L58" i="8" s="1"/>
  <c r="I59" i="8"/>
  <c r="I53" i="12" s="1"/>
  <c r="J57" i="7"/>
  <c r="L57" i="7" s="1"/>
  <c r="I58" i="7"/>
  <c r="C52" i="12" s="1"/>
  <c r="N56" i="7"/>
  <c r="M56" i="7"/>
  <c r="O55" i="7"/>
  <c r="K55" i="7"/>
  <c r="K55" i="1"/>
  <c r="O55" i="1"/>
  <c r="N56" i="1"/>
  <c r="M56" i="1"/>
  <c r="I58" i="1"/>
  <c r="J57" i="1"/>
  <c r="L57" i="1" s="1"/>
  <c r="F49" i="6" l="1"/>
  <c r="J50" i="12"/>
  <c r="E48" i="6"/>
  <c r="H49" i="12"/>
  <c r="C48" i="6"/>
  <c r="D49" i="12"/>
  <c r="B48" i="6"/>
  <c r="B49" i="12"/>
  <c r="D48" i="6"/>
  <c r="F49" i="12"/>
  <c r="A51" i="6"/>
  <c r="A52" i="12"/>
  <c r="J58" i="11"/>
  <c r="L58" i="11" s="1"/>
  <c r="I59" i="11"/>
  <c r="E53" i="12" s="1"/>
  <c r="N57" i="11"/>
  <c r="M57" i="11"/>
  <c r="O56" i="11"/>
  <c r="K56" i="11"/>
  <c r="J58" i="10"/>
  <c r="L58" i="10" s="1"/>
  <c r="I59" i="10"/>
  <c r="G53" i="12" s="1"/>
  <c r="M57" i="10"/>
  <c r="N57" i="10"/>
  <c r="K56" i="10"/>
  <c r="O56" i="10"/>
  <c r="O57" i="8"/>
  <c r="K57" i="8"/>
  <c r="I60" i="8"/>
  <c r="I54" i="12" s="1"/>
  <c r="J59" i="8"/>
  <c r="L59" i="8" s="1"/>
  <c r="N58" i="8"/>
  <c r="M58" i="8"/>
  <c r="O56" i="7"/>
  <c r="K56" i="7"/>
  <c r="I59" i="7"/>
  <c r="C53" i="12" s="1"/>
  <c r="J58" i="7"/>
  <c r="L58" i="7" s="1"/>
  <c r="M57" i="7"/>
  <c r="N57" i="7"/>
  <c r="M57" i="1"/>
  <c r="N57" i="1"/>
  <c r="I59" i="1"/>
  <c r="J58" i="1"/>
  <c r="L58" i="1" s="1"/>
  <c r="O56" i="1"/>
  <c r="K56" i="1"/>
  <c r="E49" i="6" l="1"/>
  <c r="H50" i="12"/>
  <c r="A52" i="6"/>
  <c r="A53" i="12"/>
  <c r="C49" i="6"/>
  <c r="D50" i="12"/>
  <c r="B49" i="6"/>
  <c r="B50" i="12"/>
  <c r="F50" i="6"/>
  <c r="J51" i="12"/>
  <c r="D49" i="6"/>
  <c r="F50" i="12"/>
  <c r="K57" i="11"/>
  <c r="O57" i="11"/>
  <c r="J59" i="11"/>
  <c r="L59" i="11" s="1"/>
  <c r="I60" i="11"/>
  <c r="E54" i="12" s="1"/>
  <c r="M58" i="11"/>
  <c r="N58" i="11"/>
  <c r="I60" i="10"/>
  <c r="G54" i="12" s="1"/>
  <c r="J59" i="10"/>
  <c r="L59" i="10" s="1"/>
  <c r="N58" i="10"/>
  <c r="M58" i="10"/>
  <c r="K57" i="10"/>
  <c r="O57" i="10"/>
  <c r="N59" i="8"/>
  <c r="M59" i="8"/>
  <c r="K58" i="8"/>
  <c r="O58" i="8"/>
  <c r="I61" i="8"/>
  <c r="I55" i="12" s="1"/>
  <c r="J60" i="8"/>
  <c r="L60" i="8" s="1"/>
  <c r="N58" i="7"/>
  <c r="M58" i="7"/>
  <c r="K57" i="7"/>
  <c r="O57" i="7"/>
  <c r="J59" i="7"/>
  <c r="L59" i="7" s="1"/>
  <c r="I60" i="7"/>
  <c r="C54" i="12" s="1"/>
  <c r="M58" i="1"/>
  <c r="N58" i="1"/>
  <c r="I60" i="1"/>
  <c r="J59" i="1"/>
  <c r="L59" i="1" s="1"/>
  <c r="O57" i="1"/>
  <c r="K57" i="1"/>
  <c r="F51" i="6" l="1"/>
  <c r="J52" i="12"/>
  <c r="E50" i="6"/>
  <c r="H51" i="12"/>
  <c r="A53" i="6"/>
  <c r="A54" i="12"/>
  <c r="D50" i="6"/>
  <c r="F51" i="12"/>
  <c r="C50" i="6"/>
  <c r="D51" i="12"/>
  <c r="B50" i="6"/>
  <c r="B51" i="12"/>
  <c r="K58" i="11"/>
  <c r="O58" i="11"/>
  <c r="I61" i="11"/>
  <c r="E55" i="12" s="1"/>
  <c r="J60" i="11"/>
  <c r="L60" i="11" s="1"/>
  <c r="N59" i="11"/>
  <c r="M59" i="11"/>
  <c r="I61" i="10"/>
  <c r="G55" i="12" s="1"/>
  <c r="J60" i="10"/>
  <c r="L60" i="10" s="1"/>
  <c r="O58" i="10"/>
  <c r="K58" i="10"/>
  <c r="N59" i="10"/>
  <c r="M59" i="10"/>
  <c r="M60" i="8"/>
  <c r="N60" i="8"/>
  <c r="I62" i="8"/>
  <c r="I56" i="12" s="1"/>
  <c r="J61" i="8"/>
  <c r="L61" i="8" s="1"/>
  <c r="K59" i="8"/>
  <c r="O59" i="8"/>
  <c r="J60" i="7"/>
  <c r="L60" i="7" s="1"/>
  <c r="I61" i="7"/>
  <c r="C55" i="12" s="1"/>
  <c r="M59" i="7"/>
  <c r="N59" i="7"/>
  <c r="O58" i="7"/>
  <c r="K58" i="7"/>
  <c r="I61" i="1"/>
  <c r="J60" i="1"/>
  <c r="L60" i="1" s="1"/>
  <c r="N59" i="1"/>
  <c r="M59" i="1"/>
  <c r="O58" i="1"/>
  <c r="K58" i="1"/>
  <c r="B51" i="6" l="1"/>
  <c r="B52" i="12"/>
  <c r="C51" i="6"/>
  <c r="D52" i="12"/>
  <c r="F52" i="6"/>
  <c r="J53" i="12"/>
  <c r="D51" i="6"/>
  <c r="F52" i="12"/>
  <c r="A54" i="6"/>
  <c r="A55" i="12"/>
  <c r="E51" i="6"/>
  <c r="H52" i="12"/>
  <c r="K59" i="11"/>
  <c r="O59" i="11"/>
  <c r="M60" i="11"/>
  <c r="N60" i="11"/>
  <c r="I62" i="11"/>
  <c r="E56" i="12" s="1"/>
  <c r="J61" i="11"/>
  <c r="L61" i="11" s="1"/>
  <c r="N60" i="10"/>
  <c r="M60" i="10"/>
  <c r="O59" i="10"/>
  <c r="K59" i="10"/>
  <c r="J61" i="10"/>
  <c r="L61" i="10" s="1"/>
  <c r="I62" i="10"/>
  <c r="G56" i="12" s="1"/>
  <c r="K60" i="8"/>
  <c r="O60" i="8"/>
  <c r="N61" i="8"/>
  <c r="M61" i="8"/>
  <c r="J62" i="8"/>
  <c r="L62" i="8" s="1"/>
  <c r="I63" i="8"/>
  <c r="I57" i="12" s="1"/>
  <c r="K59" i="7"/>
  <c r="O59" i="7"/>
  <c r="J61" i="7"/>
  <c r="L61" i="7" s="1"/>
  <c r="I62" i="7"/>
  <c r="C56" i="12" s="1"/>
  <c r="N60" i="7"/>
  <c r="M60" i="7"/>
  <c r="O59" i="1"/>
  <c r="K59" i="1"/>
  <c r="M60" i="1"/>
  <c r="N60" i="1"/>
  <c r="I62" i="1"/>
  <c r="J61" i="1"/>
  <c r="L61" i="1" s="1"/>
  <c r="F53" i="6" l="1"/>
  <c r="J54" i="12"/>
  <c r="D52" i="6"/>
  <c r="F53" i="12"/>
  <c r="C52" i="6"/>
  <c r="D53" i="12"/>
  <c r="A55" i="6"/>
  <c r="A56" i="12"/>
  <c r="B52" i="6"/>
  <c r="B53" i="12"/>
  <c r="E52" i="6"/>
  <c r="H53" i="12"/>
  <c r="N61" i="11"/>
  <c r="M61" i="11"/>
  <c r="K60" i="11"/>
  <c r="O60" i="11"/>
  <c r="I63" i="11"/>
  <c r="E57" i="12" s="1"/>
  <c r="J62" i="11"/>
  <c r="L62" i="11" s="1"/>
  <c r="J62" i="10"/>
  <c r="L62" i="10" s="1"/>
  <c r="I63" i="10"/>
  <c r="G57" i="12" s="1"/>
  <c r="O60" i="10"/>
  <c r="K60" i="10"/>
  <c r="N61" i="10"/>
  <c r="M61" i="10"/>
  <c r="N62" i="8"/>
  <c r="M62" i="8"/>
  <c r="J63" i="8"/>
  <c r="L63" i="8" s="1"/>
  <c r="I64" i="8"/>
  <c r="I58" i="12" s="1"/>
  <c r="O61" i="8"/>
  <c r="K61" i="8"/>
  <c r="O60" i="7"/>
  <c r="K60" i="7"/>
  <c r="N61" i="7"/>
  <c r="M61" i="7"/>
  <c r="I63" i="7"/>
  <c r="C57" i="12" s="1"/>
  <c r="J62" i="7"/>
  <c r="L62" i="7" s="1"/>
  <c r="M61" i="1"/>
  <c r="N61" i="1"/>
  <c r="O60" i="1"/>
  <c r="K60" i="1"/>
  <c r="I63" i="1"/>
  <c r="J62" i="1"/>
  <c r="L62" i="1" s="1"/>
  <c r="D53" i="6" l="1"/>
  <c r="F54" i="12"/>
  <c r="B53" i="6"/>
  <c r="B54" i="12"/>
  <c r="C53" i="6"/>
  <c r="D54" i="12"/>
  <c r="A56" i="6"/>
  <c r="A57" i="12"/>
  <c r="F54" i="6"/>
  <c r="J55" i="12"/>
  <c r="E53" i="6"/>
  <c r="H54" i="12"/>
  <c r="J63" i="11"/>
  <c r="L63" i="11" s="1"/>
  <c r="I64" i="11"/>
  <c r="E58" i="12" s="1"/>
  <c r="O61" i="11"/>
  <c r="K61" i="11"/>
  <c r="N62" i="11"/>
  <c r="M62" i="11"/>
  <c r="O61" i="10"/>
  <c r="K61" i="10"/>
  <c r="J63" i="10"/>
  <c r="L63" i="10" s="1"/>
  <c r="I64" i="10"/>
  <c r="G58" i="12" s="1"/>
  <c r="N62" i="10"/>
  <c r="M62" i="10"/>
  <c r="I65" i="8"/>
  <c r="I59" i="12" s="1"/>
  <c r="J64" i="8"/>
  <c r="L64" i="8" s="1"/>
  <c r="N63" i="8"/>
  <c r="M63" i="8"/>
  <c r="K62" i="8"/>
  <c r="O62" i="8"/>
  <c r="N62" i="7"/>
  <c r="M62" i="7"/>
  <c r="K61" i="7"/>
  <c r="O61" i="7"/>
  <c r="I64" i="7"/>
  <c r="C58" i="12" s="1"/>
  <c r="J63" i="7"/>
  <c r="L63" i="7" s="1"/>
  <c r="J63" i="1"/>
  <c r="L63" i="1" s="1"/>
  <c r="I64" i="1"/>
  <c r="K61" i="1"/>
  <c r="O61" i="1"/>
  <c r="M62" i="1"/>
  <c r="N62" i="1"/>
  <c r="E54" i="6" l="1"/>
  <c r="H55" i="12"/>
  <c r="D54" i="6"/>
  <c r="F55" i="12"/>
  <c r="C54" i="6"/>
  <c r="D55" i="12"/>
  <c r="B54" i="6"/>
  <c r="B55" i="12"/>
  <c r="A57" i="6"/>
  <c r="A58" i="12"/>
  <c r="F55" i="6"/>
  <c r="J56" i="12"/>
  <c r="O62" i="11"/>
  <c r="K62" i="11"/>
  <c r="I65" i="11"/>
  <c r="E59" i="12" s="1"/>
  <c r="J64" i="11"/>
  <c r="L64" i="11" s="1"/>
  <c r="N63" i="11"/>
  <c r="M63" i="11"/>
  <c r="K62" i="10"/>
  <c r="O62" i="10"/>
  <c r="J64" i="10"/>
  <c r="L64" i="10" s="1"/>
  <c r="I65" i="10"/>
  <c r="G59" i="12" s="1"/>
  <c r="M63" i="10"/>
  <c r="N63" i="10"/>
  <c r="K63" i="8"/>
  <c r="O63" i="8"/>
  <c r="N64" i="8"/>
  <c r="M64" i="8"/>
  <c r="J65" i="8"/>
  <c r="L65" i="8" s="1"/>
  <c r="I66" i="8"/>
  <c r="I60" i="12" s="1"/>
  <c r="K62" i="7"/>
  <c r="O62" i="7"/>
  <c r="M63" i="7"/>
  <c r="N63" i="7"/>
  <c r="J64" i="7"/>
  <c r="L64" i="7" s="1"/>
  <c r="I65" i="7"/>
  <c r="C59" i="12" s="1"/>
  <c r="M63" i="1"/>
  <c r="N63" i="1"/>
  <c r="O62" i="1"/>
  <c r="K62" i="1"/>
  <c r="J64" i="1"/>
  <c r="L64" i="1" s="1"/>
  <c r="I65" i="1"/>
  <c r="C55" i="6" l="1"/>
  <c r="D56" i="12"/>
  <c r="E55" i="6"/>
  <c r="H56" i="12"/>
  <c r="B55" i="6"/>
  <c r="B56" i="12"/>
  <c r="A58" i="6"/>
  <c r="A59" i="12"/>
  <c r="F56" i="6"/>
  <c r="J57" i="12"/>
  <c r="D55" i="6"/>
  <c r="F56" i="12"/>
  <c r="O63" i="11"/>
  <c r="K63" i="11"/>
  <c r="N64" i="11"/>
  <c r="M64" i="11"/>
  <c r="J65" i="11"/>
  <c r="L65" i="11" s="1"/>
  <c r="I66" i="11"/>
  <c r="E60" i="12" s="1"/>
  <c r="K63" i="10"/>
  <c r="O63" i="10"/>
  <c r="N64" i="10"/>
  <c r="M64" i="10"/>
  <c r="I66" i="10"/>
  <c r="G60" i="12" s="1"/>
  <c r="J65" i="10"/>
  <c r="L65" i="10" s="1"/>
  <c r="I67" i="8"/>
  <c r="I61" i="12" s="1"/>
  <c r="J66" i="8"/>
  <c r="L66" i="8" s="1"/>
  <c r="M65" i="8"/>
  <c r="N65" i="8"/>
  <c r="O64" i="8"/>
  <c r="K64" i="8"/>
  <c r="N64" i="7"/>
  <c r="M64" i="7"/>
  <c r="J65" i="7"/>
  <c r="L65" i="7" s="1"/>
  <c r="I66" i="7"/>
  <c r="C60" i="12" s="1"/>
  <c r="O63" i="7"/>
  <c r="K63" i="7"/>
  <c r="N64" i="1"/>
  <c r="M64" i="1"/>
  <c r="I66" i="1"/>
  <c r="J65" i="1"/>
  <c r="L65" i="1" s="1"/>
  <c r="K63" i="1"/>
  <c r="O63" i="1"/>
  <c r="E56" i="6" l="1"/>
  <c r="H57" i="12"/>
  <c r="A59" i="6"/>
  <c r="A60" i="12"/>
  <c r="C56" i="6"/>
  <c r="D57" i="12"/>
  <c r="B56" i="6"/>
  <c r="B57" i="12"/>
  <c r="F57" i="6"/>
  <c r="J58" i="12"/>
  <c r="D56" i="6"/>
  <c r="F57" i="12"/>
  <c r="J66" i="11"/>
  <c r="L66" i="11" s="1"/>
  <c r="I67" i="11"/>
  <c r="E61" i="12" s="1"/>
  <c r="N65" i="11"/>
  <c r="M65" i="11"/>
  <c r="K64" i="11"/>
  <c r="O64" i="11"/>
  <c r="J66" i="10"/>
  <c r="L66" i="10" s="1"/>
  <c r="I67" i="10"/>
  <c r="G61" i="12" s="1"/>
  <c r="M65" i="10"/>
  <c r="N65" i="10"/>
  <c r="O64" i="10"/>
  <c r="K64" i="10"/>
  <c r="O65" i="8"/>
  <c r="K65" i="8"/>
  <c r="N66" i="8"/>
  <c r="M66" i="8"/>
  <c r="J67" i="8"/>
  <c r="L67" i="8" s="1"/>
  <c r="I68" i="8"/>
  <c r="I62" i="12" s="1"/>
  <c r="I67" i="7"/>
  <c r="C61" i="12" s="1"/>
  <c r="J66" i="7"/>
  <c r="L66" i="7" s="1"/>
  <c r="K64" i="7"/>
  <c r="O64" i="7"/>
  <c r="M65" i="7"/>
  <c r="N65" i="7"/>
  <c r="M65" i="1"/>
  <c r="N65" i="1"/>
  <c r="I67" i="1"/>
  <c r="J66" i="1"/>
  <c r="L66" i="1" s="1"/>
  <c r="O64" i="1"/>
  <c r="K64" i="1"/>
  <c r="A60" i="6" l="1"/>
  <c r="A61" i="12"/>
  <c r="E57" i="6"/>
  <c r="H58" i="12"/>
  <c r="C57" i="6"/>
  <c r="D58" i="12"/>
  <c r="D57" i="6"/>
  <c r="F58" i="12"/>
  <c r="B57" i="6"/>
  <c r="B58" i="12"/>
  <c r="F58" i="6"/>
  <c r="J59" i="12"/>
  <c r="O65" i="11"/>
  <c r="K65" i="11"/>
  <c r="I68" i="11"/>
  <c r="E62" i="12" s="1"/>
  <c r="J67" i="11"/>
  <c r="L67" i="11" s="1"/>
  <c r="M66" i="11"/>
  <c r="N66" i="11"/>
  <c r="O65" i="10"/>
  <c r="K65" i="10"/>
  <c r="J67" i="10"/>
  <c r="L67" i="10" s="1"/>
  <c r="I68" i="10"/>
  <c r="G62" i="12" s="1"/>
  <c r="N66" i="10"/>
  <c r="M66" i="10"/>
  <c r="I69" i="8"/>
  <c r="I63" i="12" s="1"/>
  <c r="J68" i="8"/>
  <c r="L68" i="8" s="1"/>
  <c r="N67" i="8"/>
  <c r="M67" i="8"/>
  <c r="O66" i="8"/>
  <c r="K66" i="8"/>
  <c r="O65" i="7"/>
  <c r="K65" i="7"/>
  <c r="N66" i="7"/>
  <c r="M66" i="7"/>
  <c r="J67" i="7"/>
  <c r="L67" i="7" s="1"/>
  <c r="I68" i="7"/>
  <c r="C62" i="12" s="1"/>
  <c r="N66" i="1"/>
  <c r="M66" i="1"/>
  <c r="J67" i="1"/>
  <c r="L67" i="1" s="1"/>
  <c r="I68" i="1"/>
  <c r="K65" i="1"/>
  <c r="O65" i="1"/>
  <c r="C58" i="6" l="1"/>
  <c r="D59" i="12"/>
  <c r="E58" i="6"/>
  <c r="H59" i="12"/>
  <c r="A61" i="6"/>
  <c r="A62" i="12"/>
  <c r="B58" i="6"/>
  <c r="B59" i="12"/>
  <c r="F59" i="6"/>
  <c r="J60" i="12"/>
  <c r="D58" i="6"/>
  <c r="F59" i="12"/>
  <c r="O66" i="11"/>
  <c r="K66" i="11"/>
  <c r="N67" i="11"/>
  <c r="M67" i="11"/>
  <c r="J68" i="11"/>
  <c r="L68" i="11" s="1"/>
  <c r="I69" i="11"/>
  <c r="E63" i="12" s="1"/>
  <c r="K66" i="10"/>
  <c r="O66" i="10"/>
  <c r="J68" i="10"/>
  <c r="L68" i="10" s="1"/>
  <c r="I69" i="10"/>
  <c r="G63" i="12" s="1"/>
  <c r="M67" i="10"/>
  <c r="N67" i="10"/>
  <c r="J69" i="8"/>
  <c r="L69" i="8" s="1"/>
  <c r="I70" i="8"/>
  <c r="I64" i="12" s="1"/>
  <c r="M68" i="8"/>
  <c r="N68" i="8"/>
  <c r="K67" i="8"/>
  <c r="O67" i="8"/>
  <c r="J68" i="7"/>
  <c r="L68" i="7" s="1"/>
  <c r="I69" i="7"/>
  <c r="C63" i="12" s="1"/>
  <c r="M67" i="7"/>
  <c r="N67" i="7"/>
  <c r="K66" i="7"/>
  <c r="O66" i="7"/>
  <c r="O66" i="1"/>
  <c r="K66" i="1"/>
  <c r="I69" i="1"/>
  <c r="J68" i="1"/>
  <c r="L68" i="1" s="1"/>
  <c r="M67" i="1"/>
  <c r="N67" i="1"/>
  <c r="E59" i="6" l="1"/>
  <c r="H60" i="12"/>
  <c r="C59" i="6"/>
  <c r="D60" i="12"/>
  <c r="A62" i="6"/>
  <c r="A63" i="12"/>
  <c r="F60" i="6"/>
  <c r="J61" i="12"/>
  <c r="B59" i="6"/>
  <c r="B60" i="12"/>
  <c r="D59" i="6"/>
  <c r="F60" i="12"/>
  <c r="J69" i="11"/>
  <c r="L69" i="11" s="1"/>
  <c r="I70" i="11"/>
  <c r="E64" i="12" s="1"/>
  <c r="N68" i="11"/>
  <c r="M68" i="11"/>
  <c r="K67" i="11"/>
  <c r="O67" i="11"/>
  <c r="O67" i="10"/>
  <c r="K67" i="10"/>
  <c r="N68" i="10"/>
  <c r="M68" i="10"/>
  <c r="I70" i="10"/>
  <c r="G64" i="12" s="1"/>
  <c r="J69" i="10"/>
  <c r="L69" i="10" s="1"/>
  <c r="J70" i="8"/>
  <c r="L70" i="8" s="1"/>
  <c r="I71" i="8"/>
  <c r="I65" i="12" s="1"/>
  <c r="O68" i="8"/>
  <c r="K68" i="8"/>
  <c r="M69" i="8"/>
  <c r="N69" i="8"/>
  <c r="J69" i="7"/>
  <c r="L69" i="7" s="1"/>
  <c r="I70" i="7"/>
  <c r="C64" i="12" s="1"/>
  <c r="K67" i="7"/>
  <c r="O67" i="7"/>
  <c r="N68" i="7"/>
  <c r="M68" i="7"/>
  <c r="K67" i="1"/>
  <c r="O67" i="1"/>
  <c r="M68" i="1"/>
  <c r="N68" i="1"/>
  <c r="J69" i="1"/>
  <c r="L69" i="1" s="1"/>
  <c r="I70" i="1"/>
  <c r="F61" i="6" l="1"/>
  <c r="J62" i="12"/>
  <c r="E60" i="6"/>
  <c r="H61" i="12"/>
  <c r="A63" i="6"/>
  <c r="A64" i="12"/>
  <c r="B60" i="6"/>
  <c r="B61" i="12"/>
  <c r="C60" i="6"/>
  <c r="D61" i="12"/>
  <c r="D60" i="6"/>
  <c r="F61" i="12"/>
  <c r="O68" i="11"/>
  <c r="K68" i="11"/>
  <c r="I71" i="11"/>
  <c r="E65" i="12" s="1"/>
  <c r="J70" i="11"/>
  <c r="L70" i="11" s="1"/>
  <c r="M69" i="11"/>
  <c r="N69" i="11"/>
  <c r="M69" i="10"/>
  <c r="N69" i="10"/>
  <c r="I71" i="10"/>
  <c r="G65" i="12" s="1"/>
  <c r="J70" i="10"/>
  <c r="L70" i="10" s="1"/>
  <c r="O68" i="10"/>
  <c r="K68" i="10"/>
  <c r="I72" i="8"/>
  <c r="I66" i="12" s="1"/>
  <c r="J71" i="8"/>
  <c r="L71" i="8" s="1"/>
  <c r="K69" i="8"/>
  <c r="O69" i="8"/>
  <c r="N70" i="8"/>
  <c r="M70" i="8"/>
  <c r="K68" i="7"/>
  <c r="O68" i="7"/>
  <c r="I71" i="7"/>
  <c r="C65" i="12" s="1"/>
  <c r="J70" i="7"/>
  <c r="L70" i="7" s="1"/>
  <c r="N69" i="7"/>
  <c r="M69" i="7"/>
  <c r="M69" i="1"/>
  <c r="N69" i="1"/>
  <c r="O68" i="1"/>
  <c r="K68" i="1"/>
  <c r="I71" i="1"/>
  <c r="J70" i="1"/>
  <c r="L70" i="1" s="1"/>
  <c r="C61" i="6" l="1"/>
  <c r="D62" i="12"/>
  <c r="F62" i="6"/>
  <c r="J63" i="12"/>
  <c r="B61" i="6"/>
  <c r="B62" i="12"/>
  <c r="E61" i="6"/>
  <c r="H62" i="12"/>
  <c r="A64" i="6"/>
  <c r="A65" i="12"/>
  <c r="D61" i="6"/>
  <c r="F62" i="12"/>
  <c r="O69" i="11"/>
  <c r="K69" i="11"/>
  <c r="N70" i="11"/>
  <c r="M70" i="11"/>
  <c r="J71" i="11"/>
  <c r="L71" i="11" s="1"/>
  <c r="I72" i="11"/>
  <c r="E66" i="12" s="1"/>
  <c r="N70" i="10"/>
  <c r="M70" i="10"/>
  <c r="I72" i="10"/>
  <c r="G66" i="12" s="1"/>
  <c r="J71" i="10"/>
  <c r="L71" i="10" s="1"/>
  <c r="O69" i="10"/>
  <c r="K69" i="10"/>
  <c r="O70" i="8"/>
  <c r="K70" i="8"/>
  <c r="N71" i="8"/>
  <c r="M71" i="8"/>
  <c r="I73" i="8"/>
  <c r="I67" i="12" s="1"/>
  <c r="J72" i="8"/>
  <c r="L72" i="8" s="1"/>
  <c r="O69" i="7"/>
  <c r="K69" i="7"/>
  <c r="M70" i="7"/>
  <c r="N70" i="7"/>
  <c r="I72" i="7"/>
  <c r="C66" i="12" s="1"/>
  <c r="J71" i="7"/>
  <c r="L71" i="7" s="1"/>
  <c r="N70" i="1"/>
  <c r="M70" i="1"/>
  <c r="I72" i="1"/>
  <c r="J71" i="1"/>
  <c r="L71" i="1" s="1"/>
  <c r="K69" i="1"/>
  <c r="O69" i="1"/>
  <c r="A65" i="6" l="1"/>
  <c r="A66" i="12"/>
  <c r="C62" i="6"/>
  <c r="D63" i="12"/>
  <c r="E62" i="6"/>
  <c r="H63" i="12"/>
  <c r="B62" i="6"/>
  <c r="B63" i="12"/>
  <c r="F63" i="6"/>
  <c r="J64" i="12"/>
  <c r="D62" i="6"/>
  <c r="F63" i="12"/>
  <c r="J72" i="11"/>
  <c r="L72" i="11" s="1"/>
  <c r="I73" i="11"/>
  <c r="E67" i="12" s="1"/>
  <c r="N71" i="11"/>
  <c r="M71" i="11"/>
  <c r="K70" i="11"/>
  <c r="O70" i="11"/>
  <c r="N71" i="10"/>
  <c r="M71" i="10"/>
  <c r="J72" i="10"/>
  <c r="L72" i="10" s="1"/>
  <c r="I73" i="10"/>
  <c r="G67" i="12" s="1"/>
  <c r="O70" i="10"/>
  <c r="K70" i="10"/>
  <c r="M72" i="8"/>
  <c r="N72" i="8"/>
  <c r="I74" i="8"/>
  <c r="I68" i="12" s="1"/>
  <c r="J73" i="8"/>
  <c r="L73" i="8" s="1"/>
  <c r="K71" i="8"/>
  <c r="O71" i="8"/>
  <c r="M71" i="7"/>
  <c r="N71" i="7"/>
  <c r="J72" i="7"/>
  <c r="L72" i="7" s="1"/>
  <c r="I73" i="7"/>
  <c r="C67" i="12" s="1"/>
  <c r="K70" i="7"/>
  <c r="O70" i="7"/>
  <c r="M71" i="1"/>
  <c r="N71" i="1"/>
  <c r="I73" i="1"/>
  <c r="J72" i="1"/>
  <c r="L72" i="1" s="1"/>
  <c r="K70" i="1"/>
  <c r="O70" i="1"/>
  <c r="A66" i="6" l="1"/>
  <c r="A67" i="12"/>
  <c r="E63" i="6"/>
  <c r="H64" i="12"/>
  <c r="C63" i="6"/>
  <c r="D64" i="12"/>
  <c r="B63" i="6"/>
  <c r="B64" i="12"/>
  <c r="F64" i="6"/>
  <c r="J65" i="12"/>
  <c r="D63" i="6"/>
  <c r="F64" i="12"/>
  <c r="O71" i="11"/>
  <c r="K71" i="11"/>
  <c r="J73" i="11"/>
  <c r="L73" i="11" s="1"/>
  <c r="I74" i="11"/>
  <c r="E68" i="12" s="1"/>
  <c r="N72" i="11"/>
  <c r="M72" i="11"/>
  <c r="N72" i="10"/>
  <c r="M72" i="10"/>
  <c r="K71" i="10"/>
  <c r="O71" i="10"/>
  <c r="I74" i="10"/>
  <c r="G68" i="12" s="1"/>
  <c r="J73" i="10"/>
  <c r="L73" i="10" s="1"/>
  <c r="O72" i="8"/>
  <c r="K72" i="8"/>
  <c r="N73" i="8"/>
  <c r="M73" i="8"/>
  <c r="J74" i="8"/>
  <c r="L74" i="8" s="1"/>
  <c r="I75" i="8"/>
  <c r="I69" i="12" s="1"/>
  <c r="J73" i="7"/>
  <c r="L73" i="7" s="1"/>
  <c r="I74" i="7"/>
  <c r="C68" i="12" s="1"/>
  <c r="N72" i="7"/>
  <c r="M72" i="7"/>
  <c r="O71" i="7"/>
  <c r="K71" i="7"/>
  <c r="N72" i="1"/>
  <c r="M72" i="1"/>
  <c r="I74" i="1"/>
  <c r="J73" i="1"/>
  <c r="L73" i="1" s="1"/>
  <c r="K71" i="1"/>
  <c r="O71" i="1"/>
  <c r="A67" i="6" l="1"/>
  <c r="A68" i="12"/>
  <c r="C64" i="6"/>
  <c r="D65" i="12"/>
  <c r="E64" i="6"/>
  <c r="H65" i="12"/>
  <c r="B64" i="6"/>
  <c r="B65" i="12"/>
  <c r="F65" i="6"/>
  <c r="J66" i="12"/>
  <c r="D64" i="6"/>
  <c r="F65" i="12"/>
  <c r="K72" i="11"/>
  <c r="O72" i="11"/>
  <c r="J74" i="11"/>
  <c r="L74" i="11" s="1"/>
  <c r="I75" i="11"/>
  <c r="E69" i="12" s="1"/>
  <c r="N73" i="11"/>
  <c r="M73" i="11"/>
  <c r="M73" i="10"/>
  <c r="N73" i="10"/>
  <c r="J74" i="10"/>
  <c r="L74" i="10" s="1"/>
  <c r="I75" i="10"/>
  <c r="G69" i="12" s="1"/>
  <c r="K72" i="10"/>
  <c r="O72" i="10"/>
  <c r="N74" i="8"/>
  <c r="M74" i="8"/>
  <c r="I76" i="8"/>
  <c r="I70" i="12" s="1"/>
  <c r="J75" i="8"/>
  <c r="L75" i="8" s="1"/>
  <c r="K73" i="8"/>
  <c r="O73" i="8"/>
  <c r="K72" i="7"/>
  <c r="O72" i="7"/>
  <c r="I75" i="7"/>
  <c r="C69" i="12" s="1"/>
  <c r="J74" i="7"/>
  <c r="L74" i="7" s="1"/>
  <c r="N73" i="7"/>
  <c r="M73" i="7"/>
  <c r="O72" i="1"/>
  <c r="K72" i="1"/>
  <c r="M73" i="1"/>
  <c r="N73" i="1"/>
  <c r="J74" i="1"/>
  <c r="L74" i="1" s="1"/>
  <c r="I75" i="1"/>
  <c r="C65" i="6" l="1"/>
  <c r="D66" i="12"/>
  <c r="E65" i="6"/>
  <c r="H66" i="12"/>
  <c r="F66" i="6"/>
  <c r="J67" i="12"/>
  <c r="D65" i="6"/>
  <c r="F66" i="12"/>
  <c r="A68" i="6"/>
  <c r="A69" i="12"/>
  <c r="B65" i="6"/>
  <c r="B66" i="12"/>
  <c r="K73" i="11"/>
  <c r="O73" i="11"/>
  <c r="J75" i="11"/>
  <c r="L75" i="11" s="1"/>
  <c r="I76" i="11"/>
  <c r="E70" i="12" s="1"/>
  <c r="M74" i="11"/>
  <c r="N74" i="11"/>
  <c r="N74" i="10"/>
  <c r="M74" i="10"/>
  <c r="J75" i="10"/>
  <c r="L75" i="10" s="1"/>
  <c r="I76" i="10"/>
  <c r="G70" i="12" s="1"/>
  <c r="K73" i="10"/>
  <c r="O73" i="10"/>
  <c r="J76" i="8"/>
  <c r="L76" i="8" s="1"/>
  <c r="I77" i="8"/>
  <c r="I71" i="12" s="1"/>
  <c r="N75" i="8"/>
  <c r="M75" i="8"/>
  <c r="K74" i="8"/>
  <c r="O74" i="8"/>
  <c r="K73" i="7"/>
  <c r="O73" i="7"/>
  <c r="N74" i="7"/>
  <c r="M74" i="7"/>
  <c r="I76" i="7"/>
  <c r="C70" i="12" s="1"/>
  <c r="J75" i="7"/>
  <c r="L75" i="7" s="1"/>
  <c r="M74" i="1"/>
  <c r="N74" i="1"/>
  <c r="O73" i="1"/>
  <c r="K73" i="1"/>
  <c r="I76" i="1"/>
  <c r="J75" i="1"/>
  <c r="L75" i="1" s="1"/>
  <c r="C66" i="6" l="1"/>
  <c r="D67" i="12"/>
  <c r="E66" i="6"/>
  <c r="H67" i="12"/>
  <c r="B66" i="6"/>
  <c r="B67" i="12"/>
  <c r="F67" i="6"/>
  <c r="J68" i="12"/>
  <c r="D66" i="6"/>
  <c r="F67" i="12"/>
  <c r="A69" i="6"/>
  <c r="A70" i="12"/>
  <c r="K74" i="11"/>
  <c r="O74" i="11"/>
  <c r="J76" i="11"/>
  <c r="L76" i="11" s="1"/>
  <c r="I77" i="11"/>
  <c r="E71" i="12" s="1"/>
  <c r="N75" i="11"/>
  <c r="M75" i="11"/>
  <c r="J76" i="10"/>
  <c r="L76" i="10" s="1"/>
  <c r="I77" i="10"/>
  <c r="G71" i="12" s="1"/>
  <c r="K74" i="10"/>
  <c r="O74" i="10"/>
  <c r="M75" i="10"/>
  <c r="N75" i="10"/>
  <c r="O75" i="8"/>
  <c r="K75" i="8"/>
  <c r="M76" i="8"/>
  <c r="N76" i="8"/>
  <c r="J77" i="8"/>
  <c r="L77" i="8" s="1"/>
  <c r="I78" i="8"/>
  <c r="I72" i="12" s="1"/>
  <c r="M75" i="7"/>
  <c r="N75" i="7"/>
  <c r="J76" i="7"/>
  <c r="L76" i="7" s="1"/>
  <c r="I77" i="7"/>
  <c r="C71" i="12" s="1"/>
  <c r="K74" i="7"/>
  <c r="O74" i="7"/>
  <c r="M75" i="1"/>
  <c r="N75" i="1"/>
  <c r="I77" i="1"/>
  <c r="J76" i="1"/>
  <c r="L76" i="1" s="1"/>
  <c r="O74" i="1"/>
  <c r="K74" i="1"/>
  <c r="A70" i="6" l="1"/>
  <c r="A71" i="12"/>
  <c r="C67" i="6"/>
  <c r="D68" i="12"/>
  <c r="E67" i="6"/>
  <c r="H68" i="12"/>
  <c r="D67" i="6"/>
  <c r="F68" i="12"/>
  <c r="B67" i="6"/>
  <c r="B68" i="12"/>
  <c r="F68" i="6"/>
  <c r="J69" i="12"/>
  <c r="K75" i="11"/>
  <c r="O75" i="11"/>
  <c r="I78" i="11"/>
  <c r="E72" i="12" s="1"/>
  <c r="J77" i="11"/>
  <c r="L77" i="11" s="1"/>
  <c r="N76" i="11"/>
  <c r="M76" i="11"/>
  <c r="O75" i="10"/>
  <c r="K75" i="10"/>
  <c r="I78" i="10"/>
  <c r="G72" i="12" s="1"/>
  <c r="J77" i="10"/>
  <c r="L77" i="10" s="1"/>
  <c r="N76" i="10"/>
  <c r="M76" i="10"/>
  <c r="I79" i="8"/>
  <c r="I73" i="12" s="1"/>
  <c r="J78" i="8"/>
  <c r="L78" i="8" s="1"/>
  <c r="O76" i="8"/>
  <c r="K76" i="8"/>
  <c r="M77" i="8"/>
  <c r="N77" i="8"/>
  <c r="I78" i="7"/>
  <c r="C72" i="12" s="1"/>
  <c r="J77" i="7"/>
  <c r="L77" i="7" s="1"/>
  <c r="N76" i="7"/>
  <c r="M76" i="7"/>
  <c r="O75" i="7"/>
  <c r="K75" i="7"/>
  <c r="I78" i="1"/>
  <c r="J77" i="1"/>
  <c r="L77" i="1" s="1"/>
  <c r="M76" i="1"/>
  <c r="N76" i="1"/>
  <c r="O75" i="1"/>
  <c r="K75" i="1"/>
  <c r="C68" i="6" l="1"/>
  <c r="D69" i="12"/>
  <c r="F69" i="6"/>
  <c r="J70" i="12"/>
  <c r="E68" i="6"/>
  <c r="H69" i="12"/>
  <c r="D68" i="6"/>
  <c r="F69" i="12"/>
  <c r="B68" i="6"/>
  <c r="B69" i="12"/>
  <c r="A71" i="6"/>
  <c r="A72" i="12"/>
  <c r="K76" i="11"/>
  <c r="O76" i="11"/>
  <c r="M77" i="11"/>
  <c r="N77" i="11"/>
  <c r="J78" i="11"/>
  <c r="L78" i="11" s="1"/>
  <c r="I79" i="11"/>
  <c r="E73" i="12" s="1"/>
  <c r="K76" i="10"/>
  <c r="O76" i="10"/>
  <c r="I79" i="10"/>
  <c r="G73" i="12" s="1"/>
  <c r="J78" i="10"/>
  <c r="L78" i="10" s="1"/>
  <c r="M77" i="10"/>
  <c r="N77" i="10"/>
  <c r="K77" i="8"/>
  <c r="O77" i="8"/>
  <c r="N78" i="8"/>
  <c r="M78" i="8"/>
  <c r="I80" i="8"/>
  <c r="I74" i="12" s="1"/>
  <c r="J79" i="8"/>
  <c r="L79" i="8" s="1"/>
  <c r="K76" i="7"/>
  <c r="O76" i="7"/>
  <c r="I79" i="7"/>
  <c r="C73" i="12" s="1"/>
  <c r="J78" i="7"/>
  <c r="L78" i="7" s="1"/>
  <c r="N77" i="7"/>
  <c r="M77" i="7"/>
  <c r="K76" i="1"/>
  <c r="O76" i="1"/>
  <c r="M77" i="1"/>
  <c r="N77" i="1"/>
  <c r="J78" i="1"/>
  <c r="L78" i="1" s="1"/>
  <c r="I79" i="1"/>
  <c r="C69" i="6" l="1"/>
  <c r="D70" i="12"/>
  <c r="A72" i="6"/>
  <c r="A73" i="12"/>
  <c r="B69" i="6"/>
  <c r="B70" i="12"/>
  <c r="F70" i="6"/>
  <c r="J71" i="12"/>
  <c r="D69" i="6"/>
  <c r="F70" i="12"/>
  <c r="E69" i="6"/>
  <c r="H70" i="12"/>
  <c r="I80" i="11"/>
  <c r="E74" i="12" s="1"/>
  <c r="J79" i="11"/>
  <c r="L79" i="11" s="1"/>
  <c r="M78" i="11"/>
  <c r="N78" i="11"/>
  <c r="O77" i="11"/>
  <c r="K77" i="11"/>
  <c r="O77" i="10"/>
  <c r="K77" i="10"/>
  <c r="J79" i="10"/>
  <c r="L79" i="10" s="1"/>
  <c r="I80" i="10"/>
  <c r="G74" i="12" s="1"/>
  <c r="N78" i="10"/>
  <c r="M78" i="10"/>
  <c r="M79" i="8"/>
  <c r="N79" i="8"/>
  <c r="I81" i="8"/>
  <c r="I75" i="12" s="1"/>
  <c r="J80" i="8"/>
  <c r="L80" i="8" s="1"/>
  <c r="O78" i="8"/>
  <c r="K78" i="8"/>
  <c r="O77" i="7"/>
  <c r="K77" i="7"/>
  <c r="I80" i="7"/>
  <c r="C74" i="12" s="1"/>
  <c r="J79" i="7"/>
  <c r="L79" i="7" s="1"/>
  <c r="N78" i="7"/>
  <c r="M78" i="7"/>
  <c r="M78" i="1"/>
  <c r="N78" i="1"/>
  <c r="I80" i="1"/>
  <c r="J79" i="1"/>
  <c r="L79" i="1" s="1"/>
  <c r="K77" i="1"/>
  <c r="O77" i="1"/>
  <c r="C70" i="6" l="1"/>
  <c r="D71" i="12"/>
  <c r="E70" i="6"/>
  <c r="H71" i="12"/>
  <c r="A73" i="6"/>
  <c r="A74" i="12"/>
  <c r="B70" i="6"/>
  <c r="B71" i="12"/>
  <c r="F71" i="6"/>
  <c r="J72" i="12"/>
  <c r="D70" i="6"/>
  <c r="F71" i="12"/>
  <c r="O78" i="11"/>
  <c r="K78" i="11"/>
  <c r="N79" i="11"/>
  <c r="M79" i="11"/>
  <c r="J80" i="11"/>
  <c r="L80" i="11" s="1"/>
  <c r="I81" i="11"/>
  <c r="E75" i="12" s="1"/>
  <c r="O78" i="10"/>
  <c r="K78" i="10"/>
  <c r="J80" i="10"/>
  <c r="L80" i="10" s="1"/>
  <c r="I81" i="10"/>
  <c r="G75" i="12" s="1"/>
  <c r="N79" i="10"/>
  <c r="M79" i="10"/>
  <c r="M80" i="8"/>
  <c r="N80" i="8"/>
  <c r="J81" i="8"/>
  <c r="L81" i="8" s="1"/>
  <c r="I82" i="8"/>
  <c r="I76" i="12" s="1"/>
  <c r="O79" i="8"/>
  <c r="K79" i="8"/>
  <c r="K78" i="7"/>
  <c r="O78" i="7"/>
  <c r="J80" i="7"/>
  <c r="L80" i="7" s="1"/>
  <c r="I81" i="7"/>
  <c r="C75" i="12" s="1"/>
  <c r="M79" i="7"/>
  <c r="N79" i="7"/>
  <c r="N79" i="1"/>
  <c r="M79" i="1"/>
  <c r="I81" i="1"/>
  <c r="J80" i="1"/>
  <c r="L80" i="1" s="1"/>
  <c r="K78" i="1"/>
  <c r="O78" i="1"/>
  <c r="F72" i="6" l="1"/>
  <c r="J73" i="12"/>
  <c r="D71" i="6"/>
  <c r="F72" i="12"/>
  <c r="C71" i="6"/>
  <c r="D72" i="12"/>
  <c r="A74" i="6"/>
  <c r="A75" i="12"/>
  <c r="E71" i="6"/>
  <c r="H72" i="12"/>
  <c r="B71" i="6"/>
  <c r="B72" i="12"/>
  <c r="I82" i="11"/>
  <c r="E76" i="12" s="1"/>
  <c r="J81" i="11"/>
  <c r="L81" i="11" s="1"/>
  <c r="N80" i="11"/>
  <c r="M80" i="11"/>
  <c r="K79" i="11"/>
  <c r="O79" i="11"/>
  <c r="K79" i="10"/>
  <c r="O79" i="10"/>
  <c r="N80" i="10"/>
  <c r="M80" i="10"/>
  <c r="I82" i="10"/>
  <c r="G76" i="12" s="1"/>
  <c r="J81" i="10"/>
  <c r="L81" i="10" s="1"/>
  <c r="O80" i="8"/>
  <c r="K80" i="8"/>
  <c r="N81" i="8"/>
  <c r="M81" i="8"/>
  <c r="J82" i="8"/>
  <c r="L82" i="8" s="1"/>
  <c r="I83" i="8"/>
  <c r="I77" i="12" s="1"/>
  <c r="K79" i="7"/>
  <c r="O79" i="7"/>
  <c r="N80" i="7"/>
  <c r="M80" i="7"/>
  <c r="J81" i="7"/>
  <c r="L81" i="7" s="1"/>
  <c r="I82" i="7"/>
  <c r="C76" i="12" s="1"/>
  <c r="J81" i="1"/>
  <c r="L81" i="1" s="1"/>
  <c r="I82" i="1"/>
  <c r="N80" i="1"/>
  <c r="M80" i="1"/>
  <c r="O79" i="1"/>
  <c r="K79" i="1"/>
  <c r="B72" i="6" l="1"/>
  <c r="B73" i="12"/>
  <c r="F73" i="6"/>
  <c r="J74" i="12"/>
  <c r="C72" i="6"/>
  <c r="D73" i="12"/>
  <c r="E72" i="6"/>
  <c r="H73" i="12"/>
  <c r="A75" i="6"/>
  <c r="A76" i="12"/>
  <c r="D72" i="6"/>
  <c r="F73" i="12"/>
  <c r="O80" i="11"/>
  <c r="K80" i="11"/>
  <c r="N81" i="11"/>
  <c r="M81" i="11"/>
  <c r="J82" i="11"/>
  <c r="L82" i="11" s="1"/>
  <c r="I83" i="11"/>
  <c r="E77" i="12" s="1"/>
  <c r="J82" i="10"/>
  <c r="L82" i="10" s="1"/>
  <c r="I83" i="10"/>
  <c r="G77" i="12" s="1"/>
  <c r="M81" i="10"/>
  <c r="N81" i="10"/>
  <c r="O80" i="10"/>
  <c r="K80" i="10"/>
  <c r="I84" i="8"/>
  <c r="I78" i="12" s="1"/>
  <c r="J83" i="8"/>
  <c r="L83" i="8" s="1"/>
  <c r="M82" i="8"/>
  <c r="N82" i="8"/>
  <c r="K81" i="8"/>
  <c r="O81" i="8"/>
  <c r="I83" i="7"/>
  <c r="C77" i="12" s="1"/>
  <c r="J82" i="7"/>
  <c r="L82" i="7" s="1"/>
  <c r="N81" i="7"/>
  <c r="M81" i="7"/>
  <c r="K80" i="7"/>
  <c r="O80" i="7"/>
  <c r="J82" i="1"/>
  <c r="L82" i="1" s="1"/>
  <c r="I83" i="1"/>
  <c r="O80" i="1"/>
  <c r="K80" i="1"/>
  <c r="M81" i="1"/>
  <c r="N81" i="1"/>
  <c r="C73" i="6" l="1"/>
  <c r="D74" i="12"/>
  <c r="B73" i="6"/>
  <c r="B74" i="12"/>
  <c r="E73" i="6"/>
  <c r="H74" i="12"/>
  <c r="A76" i="6"/>
  <c r="A77" i="12"/>
  <c r="F74" i="6"/>
  <c r="J75" i="12"/>
  <c r="D73" i="6"/>
  <c r="F74" i="12"/>
  <c r="I84" i="11"/>
  <c r="E78" i="12" s="1"/>
  <c r="J83" i="11"/>
  <c r="L83" i="11" s="1"/>
  <c r="M82" i="11"/>
  <c r="N82" i="11"/>
  <c r="K81" i="11"/>
  <c r="O81" i="11"/>
  <c r="O81" i="10"/>
  <c r="K81" i="10"/>
  <c r="J83" i="10"/>
  <c r="L83" i="10" s="1"/>
  <c r="I84" i="10"/>
  <c r="G78" i="12" s="1"/>
  <c r="N82" i="10"/>
  <c r="M82" i="10"/>
  <c r="M83" i="8"/>
  <c r="N83" i="8"/>
  <c r="K82" i="8"/>
  <c r="O82" i="8"/>
  <c r="J84" i="8"/>
  <c r="L84" i="8" s="1"/>
  <c r="I85" i="8"/>
  <c r="I79" i="12" s="1"/>
  <c r="K81" i="7"/>
  <c r="O81" i="7"/>
  <c r="N82" i="7"/>
  <c r="M82" i="7"/>
  <c r="J83" i="7"/>
  <c r="L83" i="7" s="1"/>
  <c r="I84" i="7"/>
  <c r="C78" i="12" s="1"/>
  <c r="K81" i="1"/>
  <c r="O81" i="1"/>
  <c r="J83" i="1"/>
  <c r="L83" i="1" s="1"/>
  <c r="I84" i="1"/>
  <c r="M82" i="1"/>
  <c r="N82" i="1"/>
  <c r="C74" i="6" l="1"/>
  <c r="D75" i="12"/>
  <c r="A77" i="6"/>
  <c r="A78" i="12"/>
  <c r="E74" i="6"/>
  <c r="H75" i="12"/>
  <c r="B74" i="6"/>
  <c r="B75" i="12"/>
  <c r="D74" i="6"/>
  <c r="F75" i="12"/>
  <c r="F75" i="6"/>
  <c r="J76" i="12"/>
  <c r="K82" i="11"/>
  <c r="O82" i="11"/>
  <c r="N83" i="11"/>
  <c r="M83" i="11"/>
  <c r="J84" i="11"/>
  <c r="L84" i="11" s="1"/>
  <c r="I85" i="11"/>
  <c r="E79" i="12" s="1"/>
  <c r="O82" i="10"/>
  <c r="K82" i="10"/>
  <c r="M83" i="10"/>
  <c r="N83" i="10"/>
  <c r="J84" i="10"/>
  <c r="L84" i="10" s="1"/>
  <c r="I85" i="10"/>
  <c r="G79" i="12" s="1"/>
  <c r="N84" i="8"/>
  <c r="M84" i="8"/>
  <c r="J85" i="8"/>
  <c r="L85" i="8" s="1"/>
  <c r="I86" i="8"/>
  <c r="I80" i="12" s="1"/>
  <c r="K83" i="8"/>
  <c r="O83" i="8"/>
  <c r="J84" i="7"/>
  <c r="L84" i="7" s="1"/>
  <c r="I85" i="7"/>
  <c r="C79" i="12" s="1"/>
  <c r="M83" i="7"/>
  <c r="N83" i="7"/>
  <c r="K82" i="7"/>
  <c r="O82" i="7"/>
  <c r="K82" i="1"/>
  <c r="O82" i="1"/>
  <c r="M83" i="1"/>
  <c r="N83" i="1"/>
  <c r="I85" i="1"/>
  <c r="J84" i="1"/>
  <c r="L84" i="1" s="1"/>
  <c r="C75" i="6" l="1"/>
  <c r="D76" i="12"/>
  <c r="B75" i="6"/>
  <c r="B76" i="12"/>
  <c r="F76" i="6"/>
  <c r="J77" i="12"/>
  <c r="D75" i="6"/>
  <c r="F76" i="12"/>
  <c r="E75" i="6"/>
  <c r="H76" i="12"/>
  <c r="A78" i="6"/>
  <c r="A79" i="12"/>
  <c r="J85" i="11"/>
  <c r="L85" i="11" s="1"/>
  <c r="I86" i="11"/>
  <c r="E80" i="12" s="1"/>
  <c r="M84" i="11"/>
  <c r="N84" i="11"/>
  <c r="K83" i="11"/>
  <c r="O83" i="11"/>
  <c r="N84" i="10"/>
  <c r="M84" i="10"/>
  <c r="J85" i="10"/>
  <c r="L85" i="10" s="1"/>
  <c r="I86" i="10"/>
  <c r="G80" i="12" s="1"/>
  <c r="K83" i="10"/>
  <c r="O83" i="10"/>
  <c r="M85" i="8"/>
  <c r="N85" i="8"/>
  <c r="I87" i="8"/>
  <c r="I81" i="12" s="1"/>
  <c r="J86" i="8"/>
  <c r="L86" i="8" s="1"/>
  <c r="O84" i="8"/>
  <c r="K84" i="8"/>
  <c r="K83" i="7"/>
  <c r="O83" i="7"/>
  <c r="J85" i="7"/>
  <c r="L85" i="7" s="1"/>
  <c r="I86" i="7"/>
  <c r="C80" i="12" s="1"/>
  <c r="N84" i="7"/>
  <c r="M84" i="7"/>
  <c r="N84" i="1"/>
  <c r="M84" i="1"/>
  <c r="K83" i="1"/>
  <c r="O83" i="1"/>
  <c r="I86" i="1"/>
  <c r="J85" i="1"/>
  <c r="L85" i="1" s="1"/>
  <c r="E76" i="6" l="1"/>
  <c r="H77" i="12"/>
  <c r="C76" i="6"/>
  <c r="D77" i="12"/>
  <c r="D76" i="6"/>
  <c r="F77" i="12"/>
  <c r="B76" i="6"/>
  <c r="B77" i="12"/>
  <c r="A79" i="6"/>
  <c r="A80" i="12"/>
  <c r="F77" i="6"/>
  <c r="J78" i="12"/>
  <c r="O84" i="11"/>
  <c r="K84" i="11"/>
  <c r="J86" i="11"/>
  <c r="L86" i="11" s="1"/>
  <c r="I87" i="11"/>
  <c r="E81" i="12" s="1"/>
  <c r="M85" i="11"/>
  <c r="N85" i="11"/>
  <c r="I87" i="10"/>
  <c r="G81" i="12" s="1"/>
  <c r="J86" i="10"/>
  <c r="L86" i="10" s="1"/>
  <c r="M85" i="10"/>
  <c r="N85" i="10"/>
  <c r="K84" i="10"/>
  <c r="O84" i="10"/>
  <c r="J87" i="8"/>
  <c r="L87" i="8" s="1"/>
  <c r="I88" i="8"/>
  <c r="I82" i="12" s="1"/>
  <c r="K85" i="8"/>
  <c r="O85" i="8"/>
  <c r="N86" i="8"/>
  <c r="M86" i="8"/>
  <c r="K84" i="7"/>
  <c r="O84" i="7"/>
  <c r="I87" i="7"/>
  <c r="C81" i="12" s="1"/>
  <c r="J86" i="7"/>
  <c r="L86" i="7" s="1"/>
  <c r="N85" i="7"/>
  <c r="M85" i="7"/>
  <c r="I87" i="1"/>
  <c r="J86" i="1"/>
  <c r="L86" i="1" s="1"/>
  <c r="N85" i="1"/>
  <c r="M85" i="1"/>
  <c r="K84" i="1"/>
  <c r="O84" i="1"/>
  <c r="C77" i="6" l="1"/>
  <c r="D78" i="12"/>
  <c r="E77" i="6"/>
  <c r="H78" i="12"/>
  <c r="F78" i="6"/>
  <c r="J79" i="12"/>
  <c r="B77" i="6"/>
  <c r="B78" i="12"/>
  <c r="A80" i="6"/>
  <c r="A81" i="12"/>
  <c r="D77" i="6"/>
  <c r="F78" i="12"/>
  <c r="O85" i="11"/>
  <c r="K85" i="11"/>
  <c r="J87" i="11"/>
  <c r="L87" i="11" s="1"/>
  <c r="I88" i="11"/>
  <c r="E82" i="12" s="1"/>
  <c r="M86" i="11"/>
  <c r="N86" i="11"/>
  <c r="N86" i="10"/>
  <c r="M86" i="10"/>
  <c r="K85" i="10"/>
  <c r="O85" i="10"/>
  <c r="I88" i="10"/>
  <c r="G82" i="12" s="1"/>
  <c r="J87" i="10"/>
  <c r="L87" i="10" s="1"/>
  <c r="K86" i="8"/>
  <c r="O86" i="8"/>
  <c r="I89" i="8"/>
  <c r="I83" i="12" s="1"/>
  <c r="J88" i="8"/>
  <c r="L88" i="8" s="1"/>
  <c r="N87" i="8"/>
  <c r="M87" i="8"/>
  <c r="K85" i="7"/>
  <c r="O85" i="7"/>
  <c r="I88" i="7"/>
  <c r="C82" i="12" s="1"/>
  <c r="J87" i="7"/>
  <c r="L87" i="7" s="1"/>
  <c r="N86" i="7"/>
  <c r="M86" i="7"/>
  <c r="O85" i="1"/>
  <c r="K85" i="1"/>
  <c r="M86" i="1"/>
  <c r="N86" i="1"/>
  <c r="I88" i="1"/>
  <c r="J87" i="1"/>
  <c r="L87" i="1" s="1"/>
  <c r="C78" i="6" l="1"/>
  <c r="D79" i="12"/>
  <c r="F79" i="6"/>
  <c r="J80" i="12"/>
  <c r="E78" i="6"/>
  <c r="H79" i="12"/>
  <c r="A81" i="6"/>
  <c r="A82" i="12"/>
  <c r="B78" i="6"/>
  <c r="B79" i="12"/>
  <c r="D78" i="6"/>
  <c r="F79" i="12"/>
  <c r="K86" i="11"/>
  <c r="O86" i="11"/>
  <c r="I89" i="11"/>
  <c r="E83" i="12" s="1"/>
  <c r="J88" i="11"/>
  <c r="L88" i="11" s="1"/>
  <c r="M87" i="11"/>
  <c r="N87" i="11"/>
  <c r="N87" i="10"/>
  <c r="M87" i="10"/>
  <c r="O86" i="10"/>
  <c r="K86" i="10"/>
  <c r="J88" i="10"/>
  <c r="L88" i="10" s="1"/>
  <c r="I89" i="10"/>
  <c r="G83" i="12" s="1"/>
  <c r="O87" i="8"/>
  <c r="K87" i="8"/>
  <c r="M88" i="8"/>
  <c r="N88" i="8"/>
  <c r="I90" i="8"/>
  <c r="I84" i="12" s="1"/>
  <c r="J89" i="8"/>
  <c r="L89" i="8" s="1"/>
  <c r="K86" i="7"/>
  <c r="O86" i="7"/>
  <c r="M87" i="7"/>
  <c r="N87" i="7"/>
  <c r="J88" i="7"/>
  <c r="L88" i="7" s="1"/>
  <c r="I89" i="7"/>
  <c r="C83" i="12" s="1"/>
  <c r="K86" i="1"/>
  <c r="O86" i="1"/>
  <c r="N87" i="1"/>
  <c r="M87" i="1"/>
  <c r="I89" i="1"/>
  <c r="J88" i="1"/>
  <c r="L88" i="1" s="1"/>
  <c r="C79" i="6" l="1"/>
  <c r="D80" i="12"/>
  <c r="B79" i="6"/>
  <c r="B80" i="12"/>
  <c r="D79" i="6"/>
  <c r="F80" i="12"/>
  <c r="A82" i="6"/>
  <c r="A83" i="12"/>
  <c r="F80" i="6"/>
  <c r="J81" i="12"/>
  <c r="E79" i="6"/>
  <c r="H80" i="12"/>
  <c r="O87" i="11"/>
  <c r="K87" i="11"/>
  <c r="N88" i="11"/>
  <c r="M88" i="11"/>
  <c r="I90" i="11"/>
  <c r="E84" i="12" s="1"/>
  <c r="J89" i="11"/>
  <c r="L89" i="11" s="1"/>
  <c r="N88" i="10"/>
  <c r="M88" i="10"/>
  <c r="O87" i="10"/>
  <c r="K87" i="10"/>
  <c r="I90" i="10"/>
  <c r="G84" i="12" s="1"/>
  <c r="J89" i="10"/>
  <c r="L89" i="10" s="1"/>
  <c r="N89" i="8"/>
  <c r="M89" i="8"/>
  <c r="J90" i="8"/>
  <c r="L90" i="8" s="1"/>
  <c r="I91" i="8"/>
  <c r="I85" i="12" s="1"/>
  <c r="K88" i="8"/>
  <c r="O88" i="8"/>
  <c r="J89" i="7"/>
  <c r="L89" i="7" s="1"/>
  <c r="I90" i="7"/>
  <c r="C84" i="12" s="1"/>
  <c r="N88" i="7"/>
  <c r="M88" i="7"/>
  <c r="K87" i="7"/>
  <c r="O87" i="7"/>
  <c r="N88" i="1"/>
  <c r="M88" i="1"/>
  <c r="I90" i="1"/>
  <c r="J89" i="1"/>
  <c r="L89" i="1" s="1"/>
  <c r="O87" i="1"/>
  <c r="K87" i="1"/>
  <c r="A83" i="6" l="1"/>
  <c r="A84" i="12"/>
  <c r="C80" i="6"/>
  <c r="D81" i="12"/>
  <c r="F81" i="6"/>
  <c r="J82" i="12"/>
  <c r="B80" i="6"/>
  <c r="B81" i="12"/>
  <c r="E80" i="6"/>
  <c r="H81" i="12"/>
  <c r="D80" i="6"/>
  <c r="F81" i="12"/>
  <c r="J90" i="11"/>
  <c r="L90" i="11" s="1"/>
  <c r="I91" i="11"/>
  <c r="E85" i="12" s="1"/>
  <c r="O88" i="11"/>
  <c r="K88" i="11"/>
  <c r="N89" i="11"/>
  <c r="M89" i="11"/>
  <c r="O88" i="10"/>
  <c r="K88" i="10"/>
  <c r="M89" i="10"/>
  <c r="N89" i="10"/>
  <c r="J90" i="10"/>
  <c r="L90" i="10" s="1"/>
  <c r="I91" i="10"/>
  <c r="G85" i="12" s="1"/>
  <c r="I92" i="8"/>
  <c r="I86" i="12" s="1"/>
  <c r="J91" i="8"/>
  <c r="L91" i="8" s="1"/>
  <c r="N90" i="8"/>
  <c r="M90" i="8"/>
  <c r="K89" i="8"/>
  <c r="O89" i="8"/>
  <c r="O88" i="7"/>
  <c r="K88" i="7"/>
  <c r="I91" i="7"/>
  <c r="C85" i="12" s="1"/>
  <c r="J90" i="7"/>
  <c r="L90" i="7" s="1"/>
  <c r="N89" i="7"/>
  <c r="M89" i="7"/>
  <c r="M89" i="1"/>
  <c r="N89" i="1"/>
  <c r="J90" i="1"/>
  <c r="L90" i="1" s="1"/>
  <c r="I91" i="1"/>
  <c r="K88" i="1"/>
  <c r="O88" i="1"/>
  <c r="D81" i="6" l="1"/>
  <c r="F82" i="12"/>
  <c r="B81" i="6"/>
  <c r="B82" i="12"/>
  <c r="F82" i="6"/>
  <c r="J83" i="12"/>
  <c r="A84" i="6"/>
  <c r="A85" i="12"/>
  <c r="C81" i="6"/>
  <c r="D82" i="12"/>
  <c r="E81" i="6"/>
  <c r="H82" i="12"/>
  <c r="O89" i="11"/>
  <c r="K89" i="11"/>
  <c r="J91" i="11"/>
  <c r="L91" i="11" s="1"/>
  <c r="I92" i="11"/>
  <c r="E86" i="12" s="1"/>
  <c r="N90" i="11"/>
  <c r="M90" i="11"/>
  <c r="N90" i="10"/>
  <c r="M90" i="10"/>
  <c r="J91" i="10"/>
  <c r="L91" i="10" s="1"/>
  <c r="I92" i="10"/>
  <c r="G86" i="12" s="1"/>
  <c r="K89" i="10"/>
  <c r="O89" i="10"/>
  <c r="K90" i="8"/>
  <c r="O90" i="8"/>
  <c r="N91" i="8"/>
  <c r="M91" i="8"/>
  <c r="I93" i="8"/>
  <c r="I87" i="12" s="1"/>
  <c r="J92" i="8"/>
  <c r="L92" i="8" s="1"/>
  <c r="K89" i="7"/>
  <c r="O89" i="7"/>
  <c r="M90" i="7"/>
  <c r="N90" i="7"/>
  <c r="I92" i="7"/>
  <c r="C86" i="12" s="1"/>
  <c r="J91" i="7"/>
  <c r="L91" i="7" s="1"/>
  <c r="M90" i="1"/>
  <c r="N90" i="1"/>
  <c r="J91" i="1"/>
  <c r="L91" i="1" s="1"/>
  <c r="I92" i="1"/>
  <c r="O89" i="1"/>
  <c r="K89" i="1"/>
  <c r="C82" i="6" l="1"/>
  <c r="D83" i="12"/>
  <c r="A85" i="6"/>
  <c r="A86" i="12"/>
  <c r="F83" i="6"/>
  <c r="J84" i="12"/>
  <c r="E82" i="6"/>
  <c r="H83" i="12"/>
  <c r="B82" i="6"/>
  <c r="B83" i="12"/>
  <c r="D82" i="6"/>
  <c r="F83" i="12"/>
  <c r="K90" i="11"/>
  <c r="O90" i="11"/>
  <c r="J92" i="11"/>
  <c r="L92" i="11" s="1"/>
  <c r="I93" i="11"/>
  <c r="E87" i="12" s="1"/>
  <c r="N91" i="11"/>
  <c r="M91" i="11"/>
  <c r="J92" i="10"/>
  <c r="L92" i="10" s="1"/>
  <c r="I93" i="10"/>
  <c r="G87" i="12" s="1"/>
  <c r="K90" i="10"/>
  <c r="O90" i="10"/>
  <c r="M91" i="10"/>
  <c r="N91" i="10"/>
  <c r="N92" i="8"/>
  <c r="M92" i="8"/>
  <c r="J93" i="8"/>
  <c r="L93" i="8" s="1"/>
  <c r="I94" i="8"/>
  <c r="I88" i="12" s="1"/>
  <c r="O91" i="8"/>
  <c r="K91" i="8"/>
  <c r="O90" i="7"/>
  <c r="K90" i="7"/>
  <c r="M91" i="7"/>
  <c r="N91" i="7"/>
  <c r="J92" i="7"/>
  <c r="L92" i="7" s="1"/>
  <c r="I93" i="7"/>
  <c r="C87" i="12" s="1"/>
  <c r="M91" i="1"/>
  <c r="N91" i="1"/>
  <c r="I93" i="1"/>
  <c r="J92" i="1"/>
  <c r="L92" i="1" s="1"/>
  <c r="O90" i="1"/>
  <c r="K90" i="1"/>
  <c r="A86" i="6" l="1"/>
  <c r="A87" i="12"/>
  <c r="C83" i="6"/>
  <c r="D84" i="12"/>
  <c r="E83" i="6"/>
  <c r="H84" i="12"/>
  <c r="D83" i="6"/>
  <c r="F84" i="12"/>
  <c r="B83" i="6"/>
  <c r="B84" i="12"/>
  <c r="F84" i="6"/>
  <c r="J85" i="12"/>
  <c r="J93" i="11"/>
  <c r="L93" i="11" s="1"/>
  <c r="I94" i="11"/>
  <c r="E88" i="12" s="1"/>
  <c r="N92" i="11"/>
  <c r="M92" i="11"/>
  <c r="O91" i="11"/>
  <c r="K91" i="11"/>
  <c r="O91" i="10"/>
  <c r="K91" i="10"/>
  <c r="I94" i="10"/>
  <c r="G88" i="12" s="1"/>
  <c r="J93" i="10"/>
  <c r="L93" i="10" s="1"/>
  <c r="N92" i="10"/>
  <c r="M92" i="10"/>
  <c r="I95" i="8"/>
  <c r="I89" i="12" s="1"/>
  <c r="J94" i="8"/>
  <c r="L94" i="8" s="1"/>
  <c r="M93" i="8"/>
  <c r="N93" i="8"/>
  <c r="O92" i="8"/>
  <c r="K92" i="8"/>
  <c r="I94" i="7"/>
  <c r="C88" i="12" s="1"/>
  <c r="J93" i="7"/>
  <c r="L93" i="7" s="1"/>
  <c r="N92" i="7"/>
  <c r="M92" i="7"/>
  <c r="K91" i="7"/>
  <c r="O91" i="7"/>
  <c r="N92" i="1"/>
  <c r="M92" i="1"/>
  <c r="J93" i="1"/>
  <c r="L93" i="1" s="1"/>
  <c r="I94" i="1"/>
  <c r="K91" i="1"/>
  <c r="O91" i="1"/>
  <c r="A87" i="6" l="1"/>
  <c r="A88" i="12"/>
  <c r="C84" i="6"/>
  <c r="D85" i="12"/>
  <c r="E84" i="6"/>
  <c r="H85" i="12"/>
  <c r="B84" i="6"/>
  <c r="B85" i="12"/>
  <c r="F85" i="6"/>
  <c r="J86" i="12"/>
  <c r="D84" i="6"/>
  <c r="F85" i="12"/>
  <c r="K92" i="11"/>
  <c r="O92" i="11"/>
  <c r="J94" i="11"/>
  <c r="L94" i="11" s="1"/>
  <c r="I95" i="11"/>
  <c r="E89" i="12" s="1"/>
  <c r="M93" i="11"/>
  <c r="N93" i="11"/>
  <c r="K92" i="10"/>
  <c r="O92" i="10"/>
  <c r="I95" i="10"/>
  <c r="G89" i="12" s="1"/>
  <c r="J94" i="10"/>
  <c r="L94" i="10" s="1"/>
  <c r="M93" i="10"/>
  <c r="N93" i="10"/>
  <c r="O93" i="8"/>
  <c r="K93" i="8"/>
  <c r="N94" i="8"/>
  <c r="M94" i="8"/>
  <c r="J95" i="8"/>
  <c r="L95" i="8" s="1"/>
  <c r="I96" i="8"/>
  <c r="I90" i="12" s="1"/>
  <c r="I95" i="7"/>
  <c r="C89" i="12" s="1"/>
  <c r="J94" i="7"/>
  <c r="L94" i="7" s="1"/>
  <c r="K92" i="7"/>
  <c r="O92" i="7"/>
  <c r="N93" i="7"/>
  <c r="M93" i="7"/>
  <c r="I95" i="1"/>
  <c r="J94" i="1"/>
  <c r="L94" i="1" s="1"/>
  <c r="M93" i="1"/>
  <c r="N93" i="1"/>
  <c r="O92" i="1"/>
  <c r="K92" i="1"/>
  <c r="E85" i="6" l="1"/>
  <c r="H86" i="12"/>
  <c r="C85" i="6"/>
  <c r="D86" i="12"/>
  <c r="D85" i="6"/>
  <c r="F86" i="12"/>
  <c r="B85" i="6"/>
  <c r="B86" i="12"/>
  <c r="A88" i="6"/>
  <c r="A89" i="12"/>
  <c r="F86" i="6"/>
  <c r="J87" i="12"/>
  <c r="K93" i="11"/>
  <c r="O93" i="11"/>
  <c r="J95" i="11"/>
  <c r="L95" i="11" s="1"/>
  <c r="I96" i="11"/>
  <c r="E90" i="12" s="1"/>
  <c r="M94" i="11"/>
  <c r="N94" i="11"/>
  <c r="K93" i="10"/>
  <c r="O93" i="10"/>
  <c r="I96" i="10"/>
  <c r="G90" i="12" s="1"/>
  <c r="J95" i="10"/>
  <c r="L95" i="10" s="1"/>
  <c r="N94" i="10"/>
  <c r="M94" i="10"/>
  <c r="I97" i="8"/>
  <c r="I91" i="12" s="1"/>
  <c r="J96" i="8"/>
  <c r="L96" i="8" s="1"/>
  <c r="N95" i="8"/>
  <c r="M95" i="8"/>
  <c r="O94" i="8"/>
  <c r="K94" i="8"/>
  <c r="O93" i="7"/>
  <c r="K93" i="7"/>
  <c r="N94" i="7"/>
  <c r="M94" i="7"/>
  <c r="J95" i="7"/>
  <c r="L95" i="7" s="1"/>
  <c r="I96" i="7"/>
  <c r="C90" i="12" s="1"/>
  <c r="K93" i="1"/>
  <c r="O93" i="1"/>
  <c r="M94" i="1"/>
  <c r="N94" i="1"/>
  <c r="J95" i="1"/>
  <c r="L95" i="1" s="1"/>
  <c r="I96" i="1"/>
  <c r="A89" i="6" l="1"/>
  <c r="A90" i="12"/>
  <c r="E86" i="6"/>
  <c r="H87" i="12"/>
  <c r="C86" i="6"/>
  <c r="D87" i="12"/>
  <c r="B86" i="6"/>
  <c r="B87" i="12"/>
  <c r="D86" i="6"/>
  <c r="F87" i="12"/>
  <c r="F87" i="6"/>
  <c r="J88" i="12"/>
  <c r="K94" i="11"/>
  <c r="O94" i="11"/>
  <c r="I97" i="11"/>
  <c r="E91" i="12" s="1"/>
  <c r="J96" i="11"/>
  <c r="L96" i="11" s="1"/>
  <c r="M95" i="11"/>
  <c r="N95" i="11"/>
  <c r="O94" i="10"/>
  <c r="K94" i="10"/>
  <c r="J96" i="10"/>
  <c r="L96" i="10" s="1"/>
  <c r="I97" i="10"/>
  <c r="G91" i="12" s="1"/>
  <c r="N95" i="10"/>
  <c r="M95" i="10"/>
  <c r="I98" i="8"/>
  <c r="I92" i="12" s="1"/>
  <c r="J97" i="8"/>
  <c r="L97" i="8" s="1"/>
  <c r="K95" i="8"/>
  <c r="O95" i="8"/>
  <c r="M96" i="8"/>
  <c r="N96" i="8"/>
  <c r="M95" i="7"/>
  <c r="N95" i="7"/>
  <c r="J96" i="7"/>
  <c r="L96" i="7" s="1"/>
  <c r="I97" i="7"/>
  <c r="C91" i="12" s="1"/>
  <c r="K94" i="7"/>
  <c r="O94" i="7"/>
  <c r="I97" i="1"/>
  <c r="J96" i="1"/>
  <c r="L96" i="1" s="1"/>
  <c r="O94" i="1"/>
  <c r="K94" i="1"/>
  <c r="N95" i="1"/>
  <c r="M95" i="1"/>
  <c r="C87" i="6" l="1"/>
  <c r="D88" i="12"/>
  <c r="F88" i="6"/>
  <c r="J89" i="12"/>
  <c r="A90" i="6"/>
  <c r="A91" i="12"/>
  <c r="B87" i="6"/>
  <c r="B88" i="12"/>
  <c r="E87" i="6"/>
  <c r="H88" i="12"/>
  <c r="D87" i="6"/>
  <c r="F88" i="12"/>
  <c r="O95" i="11"/>
  <c r="K95" i="11"/>
  <c r="N96" i="11"/>
  <c r="M96" i="11"/>
  <c r="J97" i="11"/>
  <c r="L97" i="11" s="1"/>
  <c r="I98" i="11"/>
  <c r="E92" i="12" s="1"/>
  <c r="K95" i="10"/>
  <c r="O95" i="10"/>
  <c r="N96" i="10"/>
  <c r="M96" i="10"/>
  <c r="I98" i="10"/>
  <c r="G92" i="12" s="1"/>
  <c r="J97" i="10"/>
  <c r="L97" i="10" s="1"/>
  <c r="O96" i="8"/>
  <c r="K96" i="8"/>
  <c r="J98" i="8"/>
  <c r="L98" i="8" s="1"/>
  <c r="I99" i="8"/>
  <c r="I93" i="12" s="1"/>
  <c r="N97" i="8"/>
  <c r="M97" i="8"/>
  <c r="M96" i="7"/>
  <c r="N96" i="7"/>
  <c r="I98" i="7"/>
  <c r="C92" i="12" s="1"/>
  <c r="J97" i="7"/>
  <c r="L97" i="7" s="1"/>
  <c r="K95" i="7"/>
  <c r="O95" i="7"/>
  <c r="K95" i="1"/>
  <c r="O95" i="1"/>
  <c r="N96" i="1"/>
  <c r="M96" i="1"/>
  <c r="I98" i="1"/>
  <c r="J97" i="1"/>
  <c r="L97" i="1" s="1"/>
  <c r="E88" i="6" l="1"/>
  <c r="H89" i="12"/>
  <c r="C88" i="6"/>
  <c r="D89" i="12"/>
  <c r="B88" i="6"/>
  <c r="B89" i="12"/>
  <c r="A91" i="6"/>
  <c r="A92" i="12"/>
  <c r="F89" i="6"/>
  <c r="J90" i="12"/>
  <c r="D88" i="6"/>
  <c r="F89" i="12"/>
  <c r="J98" i="11"/>
  <c r="L98" i="11" s="1"/>
  <c r="I99" i="11"/>
  <c r="E93" i="12" s="1"/>
  <c r="N97" i="11"/>
  <c r="M97" i="11"/>
  <c r="K96" i="11"/>
  <c r="O96" i="11"/>
  <c r="M97" i="10"/>
  <c r="N97" i="10"/>
  <c r="J98" i="10"/>
  <c r="L98" i="10" s="1"/>
  <c r="I99" i="10"/>
  <c r="G93" i="12" s="1"/>
  <c r="K96" i="10"/>
  <c r="O96" i="10"/>
  <c r="O97" i="8"/>
  <c r="K97" i="8"/>
  <c r="J99" i="8"/>
  <c r="L99" i="8" s="1"/>
  <c r="I100" i="8"/>
  <c r="I94" i="12" s="1"/>
  <c r="N98" i="8"/>
  <c r="M98" i="8"/>
  <c r="N97" i="7"/>
  <c r="M97" i="7"/>
  <c r="I99" i="7"/>
  <c r="C93" i="12" s="1"/>
  <c r="J98" i="7"/>
  <c r="L98" i="7" s="1"/>
  <c r="K96" i="7"/>
  <c r="O96" i="7"/>
  <c r="M97" i="1"/>
  <c r="N97" i="1"/>
  <c r="J98" i="1"/>
  <c r="L98" i="1" s="1"/>
  <c r="I99" i="1"/>
  <c r="K96" i="1"/>
  <c r="O96" i="1"/>
  <c r="C89" i="6" l="1"/>
  <c r="D90" i="12"/>
  <c r="E89" i="6"/>
  <c r="H90" i="12"/>
  <c r="B89" i="6"/>
  <c r="B90" i="12"/>
  <c r="D89" i="6"/>
  <c r="F90" i="12"/>
  <c r="A92" i="6"/>
  <c r="A93" i="12"/>
  <c r="F90" i="6"/>
  <c r="J91" i="12"/>
  <c r="K97" i="11"/>
  <c r="O97" i="11"/>
  <c r="J99" i="11"/>
  <c r="L99" i="11" s="1"/>
  <c r="I100" i="11"/>
  <c r="E94" i="12" s="1"/>
  <c r="N98" i="11"/>
  <c r="M98" i="11"/>
  <c r="N98" i="10"/>
  <c r="M98" i="10"/>
  <c r="J99" i="10"/>
  <c r="L99" i="10" s="1"/>
  <c r="I100" i="10"/>
  <c r="G94" i="12" s="1"/>
  <c r="K97" i="10"/>
  <c r="O97" i="10"/>
  <c r="K98" i="8"/>
  <c r="O98" i="8"/>
  <c r="I101" i="8"/>
  <c r="I95" i="12" s="1"/>
  <c r="J100" i="8"/>
  <c r="L100" i="8" s="1"/>
  <c r="N99" i="8"/>
  <c r="M99" i="8"/>
  <c r="M98" i="7"/>
  <c r="N98" i="7"/>
  <c r="I100" i="7"/>
  <c r="C94" i="12" s="1"/>
  <c r="J99" i="7"/>
  <c r="L99" i="7" s="1"/>
  <c r="O97" i="7"/>
  <c r="K97" i="7"/>
  <c r="N98" i="1"/>
  <c r="M98" i="1"/>
  <c r="K97" i="1"/>
  <c r="O97" i="1"/>
  <c r="J99" i="1"/>
  <c r="L99" i="1" s="1"/>
  <c r="I100" i="1"/>
  <c r="E90" i="6" l="1"/>
  <c r="H91" i="12"/>
  <c r="B90" i="6"/>
  <c r="B91" i="12"/>
  <c r="C90" i="6"/>
  <c r="D91" i="12"/>
  <c r="A93" i="6"/>
  <c r="A94" i="12"/>
  <c r="F91" i="6"/>
  <c r="J92" i="12"/>
  <c r="D90" i="6"/>
  <c r="F91" i="12"/>
  <c r="O98" i="11"/>
  <c r="K98" i="11"/>
  <c r="J100" i="11"/>
  <c r="L100" i="11" s="1"/>
  <c r="I101" i="11"/>
  <c r="E95" i="12" s="1"/>
  <c r="M99" i="11"/>
  <c r="N99" i="11"/>
  <c r="J100" i="10"/>
  <c r="L100" i="10" s="1"/>
  <c r="I101" i="10"/>
  <c r="G95" i="12" s="1"/>
  <c r="M99" i="10"/>
  <c r="N99" i="10"/>
  <c r="O98" i="10"/>
  <c r="K98" i="10"/>
  <c r="K99" i="8"/>
  <c r="O99" i="8"/>
  <c r="N100" i="8"/>
  <c r="M100" i="8"/>
  <c r="J101" i="8"/>
  <c r="L101" i="8" s="1"/>
  <c r="I102" i="8"/>
  <c r="I96" i="12" s="1"/>
  <c r="M99" i="7"/>
  <c r="N99" i="7"/>
  <c r="K98" i="7"/>
  <c r="O98" i="7"/>
  <c r="J100" i="7"/>
  <c r="L100" i="7" s="1"/>
  <c r="I101" i="7"/>
  <c r="C95" i="12" s="1"/>
  <c r="M99" i="1"/>
  <c r="N99" i="1"/>
  <c r="I101" i="1"/>
  <c r="J100" i="1"/>
  <c r="L100" i="1" s="1"/>
  <c r="O98" i="1"/>
  <c r="K98" i="1"/>
  <c r="E91" i="6" l="1"/>
  <c r="H92" i="12"/>
  <c r="C91" i="6"/>
  <c r="D92" i="12"/>
  <c r="F92" i="6"/>
  <c r="J93" i="12"/>
  <c r="A94" i="6"/>
  <c r="A95" i="12"/>
  <c r="B91" i="6"/>
  <c r="B92" i="12"/>
  <c r="D91" i="6"/>
  <c r="F92" i="12"/>
  <c r="J101" i="11"/>
  <c r="L101" i="11" s="1"/>
  <c r="I102" i="11"/>
  <c r="E96" i="12" s="1"/>
  <c r="N100" i="11"/>
  <c r="M100" i="11"/>
  <c r="K99" i="11"/>
  <c r="O99" i="11"/>
  <c r="O99" i="10"/>
  <c r="K99" i="10"/>
  <c r="I102" i="10"/>
  <c r="G96" i="12" s="1"/>
  <c r="J101" i="10"/>
  <c r="L101" i="10" s="1"/>
  <c r="N100" i="10"/>
  <c r="M100" i="10"/>
  <c r="I103" i="8"/>
  <c r="I97" i="12" s="1"/>
  <c r="J102" i="8"/>
  <c r="L102" i="8" s="1"/>
  <c r="M101" i="8"/>
  <c r="N101" i="8"/>
  <c r="O100" i="8"/>
  <c r="K100" i="8"/>
  <c r="J101" i="7"/>
  <c r="L101" i="7" s="1"/>
  <c r="I102" i="7"/>
  <c r="C96" i="12" s="1"/>
  <c r="N100" i="7"/>
  <c r="M100" i="7"/>
  <c r="K99" i="7"/>
  <c r="O99" i="7"/>
  <c r="K99" i="1"/>
  <c r="O99" i="1"/>
  <c r="M100" i="1"/>
  <c r="N100" i="1"/>
  <c r="I102" i="1"/>
  <c r="J101" i="1"/>
  <c r="L101" i="1" s="1"/>
  <c r="C92" i="6" l="1"/>
  <c r="D93" i="12"/>
  <c r="E92" i="6"/>
  <c r="H93" i="12"/>
  <c r="B92" i="6"/>
  <c r="B93" i="12"/>
  <c r="D92" i="6"/>
  <c r="F93" i="12"/>
  <c r="A95" i="6"/>
  <c r="A96" i="12"/>
  <c r="F93" i="6"/>
  <c r="J94" i="12"/>
  <c r="O100" i="11"/>
  <c r="K100" i="11"/>
  <c r="I103" i="11"/>
  <c r="E97" i="12" s="1"/>
  <c r="J102" i="11"/>
  <c r="L102" i="11" s="1"/>
  <c r="M101" i="11"/>
  <c r="N101" i="11"/>
  <c r="K100" i="10"/>
  <c r="O100" i="10"/>
  <c r="I103" i="10"/>
  <c r="G97" i="12" s="1"/>
  <c r="J102" i="10"/>
  <c r="L102" i="10" s="1"/>
  <c r="M101" i="10"/>
  <c r="N101" i="10"/>
  <c r="O101" i="8"/>
  <c r="K101" i="8"/>
  <c r="I104" i="8"/>
  <c r="I98" i="12" s="1"/>
  <c r="J103" i="8"/>
  <c r="L103" i="8" s="1"/>
  <c r="N102" i="8"/>
  <c r="M102" i="8"/>
  <c r="O100" i="7"/>
  <c r="K100" i="7"/>
  <c r="I103" i="7"/>
  <c r="C97" i="12" s="1"/>
  <c r="J102" i="7"/>
  <c r="L102" i="7" s="1"/>
  <c r="M101" i="7"/>
  <c r="N101" i="7"/>
  <c r="M101" i="1"/>
  <c r="N101" i="1"/>
  <c r="O100" i="1"/>
  <c r="K100" i="1"/>
  <c r="J102" i="1"/>
  <c r="L102" i="1" s="1"/>
  <c r="I103" i="1"/>
  <c r="E93" i="6" l="1"/>
  <c r="H94" i="12"/>
  <c r="B93" i="6"/>
  <c r="B94" i="12"/>
  <c r="C93" i="6"/>
  <c r="D94" i="12"/>
  <c r="A96" i="6"/>
  <c r="A97" i="12"/>
  <c r="F94" i="6"/>
  <c r="J95" i="12"/>
  <c r="D93" i="6"/>
  <c r="F94" i="12"/>
  <c r="K101" i="11"/>
  <c r="O101" i="11"/>
  <c r="M102" i="11"/>
  <c r="N102" i="11"/>
  <c r="J103" i="11"/>
  <c r="L103" i="11" s="1"/>
  <c r="I104" i="11"/>
  <c r="E98" i="12" s="1"/>
  <c r="K101" i="10"/>
  <c r="O101" i="10"/>
  <c r="J103" i="10"/>
  <c r="L103" i="10" s="1"/>
  <c r="I104" i="10"/>
  <c r="G98" i="12" s="1"/>
  <c r="N102" i="10"/>
  <c r="M102" i="10"/>
  <c r="M103" i="8"/>
  <c r="N103" i="8"/>
  <c r="J104" i="8"/>
  <c r="L104" i="8" s="1"/>
  <c r="I105" i="8"/>
  <c r="I99" i="12" s="1"/>
  <c r="K102" i="8"/>
  <c r="O102" i="8"/>
  <c r="O101" i="7"/>
  <c r="K101" i="7"/>
  <c r="M102" i="7"/>
  <c r="N102" i="7"/>
  <c r="J103" i="7"/>
  <c r="L103" i="7" s="1"/>
  <c r="I104" i="7"/>
  <c r="C98" i="12" s="1"/>
  <c r="N102" i="1"/>
  <c r="M102" i="1"/>
  <c r="K101" i="1"/>
  <c r="O101" i="1"/>
  <c r="I104" i="1"/>
  <c r="J103" i="1"/>
  <c r="L103" i="1" s="1"/>
  <c r="E94" i="6" l="1"/>
  <c r="H95" i="12"/>
  <c r="B94" i="6"/>
  <c r="B95" i="12"/>
  <c r="C94" i="6"/>
  <c r="D95" i="12"/>
  <c r="F95" i="6"/>
  <c r="J96" i="12"/>
  <c r="D94" i="6"/>
  <c r="F95" i="12"/>
  <c r="A97" i="6"/>
  <c r="A98" i="12"/>
  <c r="M103" i="11"/>
  <c r="N103" i="11"/>
  <c r="K102" i="11"/>
  <c r="O102" i="11"/>
  <c r="I105" i="11"/>
  <c r="E99" i="12" s="1"/>
  <c r="J104" i="11"/>
  <c r="L104" i="11" s="1"/>
  <c r="K102" i="10"/>
  <c r="O102" i="10"/>
  <c r="N103" i="10"/>
  <c r="M103" i="10"/>
  <c r="J104" i="10"/>
  <c r="L104" i="10" s="1"/>
  <c r="I105" i="10"/>
  <c r="G99" i="12" s="1"/>
  <c r="N104" i="8"/>
  <c r="M104" i="8"/>
  <c r="J105" i="8"/>
  <c r="L105" i="8" s="1"/>
  <c r="I106" i="8"/>
  <c r="I100" i="12" s="1"/>
  <c r="O103" i="8"/>
  <c r="K103" i="8"/>
  <c r="M103" i="7"/>
  <c r="N103" i="7"/>
  <c r="J104" i="7"/>
  <c r="L104" i="7" s="1"/>
  <c r="I105" i="7"/>
  <c r="C99" i="12" s="1"/>
  <c r="K102" i="7"/>
  <c r="O102" i="7"/>
  <c r="I105" i="1"/>
  <c r="J104" i="1"/>
  <c r="L104" i="1" s="1"/>
  <c r="M103" i="1"/>
  <c r="N103" i="1"/>
  <c r="K102" i="1"/>
  <c r="O102" i="1"/>
  <c r="C95" i="6" l="1"/>
  <c r="D96" i="12"/>
  <c r="D95" i="6"/>
  <c r="F96" i="12"/>
  <c r="B95" i="6"/>
  <c r="B96" i="12"/>
  <c r="E95" i="6"/>
  <c r="H96" i="12"/>
  <c r="A98" i="6"/>
  <c r="A99" i="12"/>
  <c r="F96" i="6"/>
  <c r="J97" i="12"/>
  <c r="M104" i="11"/>
  <c r="N104" i="11"/>
  <c r="J105" i="11"/>
  <c r="L105" i="11" s="1"/>
  <c r="I106" i="11"/>
  <c r="E100" i="12" s="1"/>
  <c r="O103" i="11"/>
  <c r="K103" i="11"/>
  <c r="I106" i="10"/>
  <c r="G100" i="12" s="1"/>
  <c r="J105" i="10"/>
  <c r="L105" i="10" s="1"/>
  <c r="K103" i="10"/>
  <c r="O103" i="10"/>
  <c r="N104" i="10"/>
  <c r="M104" i="10"/>
  <c r="I107" i="8"/>
  <c r="I101" i="12" s="1"/>
  <c r="J106" i="8"/>
  <c r="L106" i="8" s="1"/>
  <c r="O104" i="8"/>
  <c r="K104" i="8"/>
  <c r="N105" i="8"/>
  <c r="M105" i="8"/>
  <c r="I106" i="7"/>
  <c r="C100" i="12" s="1"/>
  <c r="J105" i="7"/>
  <c r="L105" i="7" s="1"/>
  <c r="N104" i="7"/>
  <c r="M104" i="7"/>
  <c r="O103" i="7"/>
  <c r="K103" i="7"/>
  <c r="K103" i="1"/>
  <c r="O103" i="1"/>
  <c r="N104" i="1"/>
  <c r="M104" i="1"/>
  <c r="J105" i="1"/>
  <c r="L105" i="1" s="1"/>
  <c r="I106" i="1"/>
  <c r="F97" i="6" l="1"/>
  <c r="J98" i="12"/>
  <c r="C96" i="6"/>
  <c r="D97" i="12"/>
  <c r="A99" i="6"/>
  <c r="A100" i="12"/>
  <c r="B96" i="6"/>
  <c r="B97" i="12"/>
  <c r="E96" i="6"/>
  <c r="H97" i="12"/>
  <c r="D96" i="6"/>
  <c r="F97" i="12"/>
  <c r="J106" i="11"/>
  <c r="L106" i="11" s="1"/>
  <c r="I107" i="11"/>
  <c r="E101" i="12" s="1"/>
  <c r="N105" i="11"/>
  <c r="M105" i="11"/>
  <c r="O104" i="11"/>
  <c r="K104" i="11"/>
  <c r="M105" i="10"/>
  <c r="N105" i="10"/>
  <c r="J106" i="10"/>
  <c r="L106" i="10" s="1"/>
  <c r="I107" i="10"/>
  <c r="G101" i="12" s="1"/>
  <c r="O104" i="10"/>
  <c r="K104" i="10"/>
  <c r="N106" i="8"/>
  <c r="M106" i="8"/>
  <c r="O105" i="8"/>
  <c r="K105" i="8"/>
  <c r="J107" i="8"/>
  <c r="L107" i="8" s="1"/>
  <c r="I108" i="8"/>
  <c r="I102" i="12" s="1"/>
  <c r="N105" i="7"/>
  <c r="M105" i="7"/>
  <c r="I107" i="7"/>
  <c r="C101" i="12" s="1"/>
  <c r="J106" i="7"/>
  <c r="L106" i="7" s="1"/>
  <c r="O104" i="7"/>
  <c r="K104" i="7"/>
  <c r="K104" i="1"/>
  <c r="O104" i="1"/>
  <c r="J106" i="1"/>
  <c r="L106" i="1" s="1"/>
  <c r="I107" i="1"/>
  <c r="M105" i="1"/>
  <c r="N105" i="1"/>
  <c r="E97" i="6" l="1"/>
  <c r="H98" i="12"/>
  <c r="F98" i="6"/>
  <c r="J99" i="12"/>
  <c r="B97" i="6"/>
  <c r="B98" i="12"/>
  <c r="A100" i="6"/>
  <c r="A101" i="12"/>
  <c r="C97" i="6"/>
  <c r="D98" i="12"/>
  <c r="D97" i="6"/>
  <c r="F98" i="12"/>
  <c r="K105" i="11"/>
  <c r="O105" i="11"/>
  <c r="I108" i="11"/>
  <c r="E102" i="12" s="1"/>
  <c r="J107" i="11"/>
  <c r="L107" i="11" s="1"/>
  <c r="N106" i="11"/>
  <c r="M106" i="11"/>
  <c r="J107" i="10"/>
  <c r="L107" i="10" s="1"/>
  <c r="I108" i="10"/>
  <c r="G102" i="12" s="1"/>
  <c r="N106" i="10"/>
  <c r="M106" i="10"/>
  <c r="K105" i="10"/>
  <c r="O105" i="10"/>
  <c r="J108" i="8"/>
  <c r="L108" i="8" s="1"/>
  <c r="I109" i="8"/>
  <c r="I103" i="12" s="1"/>
  <c r="M107" i="8"/>
  <c r="N107" i="8"/>
  <c r="O106" i="8"/>
  <c r="K106" i="8"/>
  <c r="I108" i="7"/>
  <c r="C102" i="12" s="1"/>
  <c r="J107" i="7"/>
  <c r="L107" i="7" s="1"/>
  <c r="N106" i="7"/>
  <c r="M106" i="7"/>
  <c r="O105" i="7"/>
  <c r="K105" i="7"/>
  <c r="K105" i="1"/>
  <c r="O105" i="1"/>
  <c r="M106" i="1"/>
  <c r="N106" i="1"/>
  <c r="J107" i="1"/>
  <c r="L107" i="1" s="1"/>
  <c r="I108" i="1"/>
  <c r="D98" i="6" l="1"/>
  <c r="F99" i="12"/>
  <c r="E98" i="6"/>
  <c r="H99" i="12"/>
  <c r="C98" i="6"/>
  <c r="D99" i="12"/>
  <c r="A101" i="6"/>
  <c r="A102" i="12"/>
  <c r="B98" i="6"/>
  <c r="B99" i="12"/>
  <c r="F99" i="6"/>
  <c r="J100" i="12"/>
  <c r="K106" i="11"/>
  <c r="O106" i="11"/>
  <c r="N107" i="11"/>
  <c r="M107" i="11"/>
  <c r="J108" i="11"/>
  <c r="L108" i="11" s="1"/>
  <c r="I109" i="11"/>
  <c r="E103" i="12" s="1"/>
  <c r="J108" i="10"/>
  <c r="L108" i="10" s="1"/>
  <c r="I109" i="10"/>
  <c r="G103" i="12" s="1"/>
  <c r="M107" i="10"/>
  <c r="N107" i="10"/>
  <c r="O106" i="10"/>
  <c r="K106" i="10"/>
  <c r="K107" i="8"/>
  <c r="O107" i="8"/>
  <c r="I110" i="8"/>
  <c r="I104" i="12" s="1"/>
  <c r="J109" i="8"/>
  <c r="L109" i="8" s="1"/>
  <c r="N108" i="8"/>
  <c r="M108" i="8"/>
  <c r="O106" i="7"/>
  <c r="K106" i="7"/>
  <c r="M107" i="7"/>
  <c r="N107" i="7"/>
  <c r="J108" i="7"/>
  <c r="L108" i="7" s="1"/>
  <c r="I109" i="7"/>
  <c r="C103" i="12" s="1"/>
  <c r="I109" i="1"/>
  <c r="J108" i="1"/>
  <c r="L108" i="1" s="1"/>
  <c r="O106" i="1"/>
  <c r="K106" i="1"/>
  <c r="M107" i="1"/>
  <c r="N107" i="1"/>
  <c r="C99" i="6" l="1"/>
  <c r="D100" i="12"/>
  <c r="B99" i="6"/>
  <c r="B100" i="12"/>
  <c r="D99" i="6"/>
  <c r="F100" i="12"/>
  <c r="E99" i="6"/>
  <c r="H100" i="12"/>
  <c r="F100" i="6"/>
  <c r="J101" i="12"/>
  <c r="A102" i="6"/>
  <c r="A103" i="12"/>
  <c r="J109" i="11"/>
  <c r="L109" i="11" s="1"/>
  <c r="I110" i="11"/>
  <c r="E104" i="12" s="1"/>
  <c r="N108" i="11"/>
  <c r="M108" i="11"/>
  <c r="K107" i="11"/>
  <c r="O107" i="11"/>
  <c r="K107" i="10"/>
  <c r="O107" i="10"/>
  <c r="J109" i="10"/>
  <c r="L109" i="10" s="1"/>
  <c r="I110" i="10"/>
  <c r="G104" i="12" s="1"/>
  <c r="N108" i="10"/>
  <c r="M108" i="10"/>
  <c r="N109" i="8"/>
  <c r="M109" i="8"/>
  <c r="O108" i="8"/>
  <c r="K108" i="8"/>
  <c r="I111" i="8"/>
  <c r="I105" i="12" s="1"/>
  <c r="J110" i="8"/>
  <c r="L110" i="8" s="1"/>
  <c r="J109" i="7"/>
  <c r="L109" i="7" s="1"/>
  <c r="I110" i="7"/>
  <c r="C104" i="12" s="1"/>
  <c r="N108" i="7"/>
  <c r="M108" i="7"/>
  <c r="K107" i="7"/>
  <c r="O107" i="7"/>
  <c r="M108" i="1"/>
  <c r="N108" i="1"/>
  <c r="O107" i="1"/>
  <c r="K107" i="1"/>
  <c r="J109" i="1"/>
  <c r="L109" i="1" s="1"/>
  <c r="I110" i="1"/>
  <c r="C100" i="6" l="1"/>
  <c r="D101" i="12"/>
  <c r="E100" i="6"/>
  <c r="H101" i="12"/>
  <c r="B100" i="6"/>
  <c r="B101" i="12"/>
  <c r="F101" i="6"/>
  <c r="J102" i="12"/>
  <c r="A103" i="6"/>
  <c r="A104" i="12"/>
  <c r="D100" i="6"/>
  <c r="F101" i="12"/>
  <c r="K108" i="11"/>
  <c r="O108" i="11"/>
  <c r="J110" i="11"/>
  <c r="L110" i="11" s="1"/>
  <c r="I111" i="11"/>
  <c r="E105" i="12" s="1"/>
  <c r="N109" i="11"/>
  <c r="M109" i="11"/>
  <c r="I111" i="10"/>
  <c r="G105" i="12" s="1"/>
  <c r="J110" i="10"/>
  <c r="L110" i="10" s="1"/>
  <c r="K108" i="10"/>
  <c r="O108" i="10"/>
  <c r="M109" i="10"/>
  <c r="N109" i="10"/>
  <c r="K109" i="8"/>
  <c r="O109" i="8"/>
  <c r="I112" i="8"/>
  <c r="I106" i="12" s="1"/>
  <c r="J111" i="8"/>
  <c r="L111" i="8" s="1"/>
  <c r="M110" i="8"/>
  <c r="N110" i="8"/>
  <c r="M109" i="7"/>
  <c r="N109" i="7"/>
  <c r="O108" i="7"/>
  <c r="K108" i="7"/>
  <c r="I111" i="7"/>
  <c r="C105" i="12" s="1"/>
  <c r="J110" i="7"/>
  <c r="L110" i="7" s="1"/>
  <c r="I111" i="1"/>
  <c r="J110" i="1"/>
  <c r="L110" i="1" s="1"/>
  <c r="O108" i="1"/>
  <c r="K108" i="1"/>
  <c r="M109" i="1"/>
  <c r="N109" i="1"/>
  <c r="B101" i="6" l="1"/>
  <c r="B102" i="12"/>
  <c r="F102" i="6"/>
  <c r="J103" i="12"/>
  <c r="E101" i="6"/>
  <c r="H102" i="12"/>
  <c r="D101" i="6"/>
  <c r="F102" i="12"/>
  <c r="A104" i="6"/>
  <c r="A105" i="12"/>
  <c r="C101" i="6"/>
  <c r="D102" i="12"/>
  <c r="I112" i="11"/>
  <c r="E106" i="12" s="1"/>
  <c r="J111" i="11"/>
  <c r="L111" i="11" s="1"/>
  <c r="M110" i="11"/>
  <c r="N110" i="11"/>
  <c r="K109" i="11"/>
  <c r="O109" i="11"/>
  <c r="K109" i="10"/>
  <c r="O109" i="10"/>
  <c r="N110" i="10"/>
  <c r="M110" i="10"/>
  <c r="I112" i="10"/>
  <c r="G106" i="12" s="1"/>
  <c r="J111" i="10"/>
  <c r="L111" i="10" s="1"/>
  <c r="K110" i="8"/>
  <c r="O110" i="8"/>
  <c r="M111" i="8"/>
  <c r="N111" i="8"/>
  <c r="J112" i="8"/>
  <c r="L112" i="8" s="1"/>
  <c r="I113" i="8"/>
  <c r="I107" i="12" s="1"/>
  <c r="I112" i="7"/>
  <c r="C106" i="12" s="1"/>
  <c r="J111" i="7"/>
  <c r="L111" i="7" s="1"/>
  <c r="K109" i="7"/>
  <c r="O109" i="7"/>
  <c r="M110" i="7"/>
  <c r="N110" i="7"/>
  <c r="K109" i="1"/>
  <c r="O109" i="1"/>
  <c r="M110" i="1"/>
  <c r="N110" i="1"/>
  <c r="I112" i="1"/>
  <c r="J111" i="1"/>
  <c r="L111" i="1" s="1"/>
  <c r="E102" i="6" l="1"/>
  <c r="H103" i="12"/>
  <c r="C102" i="6"/>
  <c r="D103" i="12"/>
  <c r="D102" i="6"/>
  <c r="F103" i="12"/>
  <c r="B102" i="6"/>
  <c r="B103" i="12"/>
  <c r="F103" i="6"/>
  <c r="J104" i="12"/>
  <c r="A105" i="6"/>
  <c r="A106" i="12"/>
  <c r="O110" i="11"/>
  <c r="K110" i="11"/>
  <c r="M111" i="11"/>
  <c r="N111" i="11"/>
  <c r="I113" i="11"/>
  <c r="E107" i="12" s="1"/>
  <c r="J112" i="11"/>
  <c r="L112" i="11" s="1"/>
  <c r="N111" i="10"/>
  <c r="M111" i="10"/>
  <c r="O110" i="10"/>
  <c r="K110" i="10"/>
  <c r="J112" i="10"/>
  <c r="L112" i="10" s="1"/>
  <c r="I113" i="10"/>
  <c r="G107" i="12" s="1"/>
  <c r="J113" i="8"/>
  <c r="L113" i="8" s="1"/>
  <c r="I114" i="8"/>
  <c r="I108" i="12" s="1"/>
  <c r="O111" i="8"/>
  <c r="K111" i="8"/>
  <c r="N112" i="8"/>
  <c r="M112" i="8"/>
  <c r="K110" i="7"/>
  <c r="O110" i="7"/>
  <c r="M111" i="7"/>
  <c r="N111" i="7"/>
  <c r="J112" i="7"/>
  <c r="L112" i="7" s="1"/>
  <c r="I113" i="7"/>
  <c r="C107" i="12" s="1"/>
  <c r="M111" i="1"/>
  <c r="N111" i="1"/>
  <c r="I113" i="1"/>
  <c r="J112" i="1"/>
  <c r="L112" i="1" s="1"/>
  <c r="K110" i="1"/>
  <c r="O110" i="1"/>
  <c r="C103" i="6" l="1"/>
  <c r="D104" i="12"/>
  <c r="A106" i="6"/>
  <c r="A107" i="12"/>
  <c r="F104" i="6"/>
  <c r="J105" i="12"/>
  <c r="B103" i="6"/>
  <c r="B104" i="12"/>
  <c r="E103" i="6"/>
  <c r="H104" i="12"/>
  <c r="D103" i="6"/>
  <c r="F104" i="12"/>
  <c r="N112" i="11"/>
  <c r="M112" i="11"/>
  <c r="I114" i="11"/>
  <c r="E108" i="12" s="1"/>
  <c r="J113" i="11"/>
  <c r="L113" i="11" s="1"/>
  <c r="K111" i="11"/>
  <c r="O111" i="11"/>
  <c r="I114" i="10"/>
  <c r="G108" i="12" s="1"/>
  <c r="J113" i="10"/>
  <c r="L113" i="10" s="1"/>
  <c r="N112" i="10"/>
  <c r="M112" i="10"/>
  <c r="O111" i="10"/>
  <c r="K111" i="10"/>
  <c r="I115" i="8"/>
  <c r="I109" i="12" s="1"/>
  <c r="J114" i="8"/>
  <c r="L114" i="8" s="1"/>
  <c r="N113" i="8"/>
  <c r="M113" i="8"/>
  <c r="O112" i="8"/>
  <c r="K112" i="8"/>
  <c r="I114" i="7"/>
  <c r="C108" i="12" s="1"/>
  <c r="J113" i="7"/>
  <c r="L113" i="7" s="1"/>
  <c r="N112" i="7"/>
  <c r="M112" i="7"/>
  <c r="K111" i="7"/>
  <c r="O111" i="7"/>
  <c r="J113" i="1"/>
  <c r="L113" i="1" s="1"/>
  <c r="I114" i="1"/>
  <c r="N112" i="1"/>
  <c r="M112" i="1"/>
  <c r="O111" i="1"/>
  <c r="K111" i="1"/>
  <c r="C104" i="6" l="1"/>
  <c r="D105" i="12"/>
  <c r="E104" i="6"/>
  <c r="H105" i="12"/>
  <c r="A107" i="6"/>
  <c r="A108" i="12"/>
  <c r="D104" i="6"/>
  <c r="F105" i="12"/>
  <c r="B104" i="6"/>
  <c r="B105" i="12"/>
  <c r="F105" i="6"/>
  <c r="J106" i="12"/>
  <c r="M113" i="11"/>
  <c r="N113" i="11"/>
  <c r="J114" i="11"/>
  <c r="L114" i="11" s="1"/>
  <c r="I115" i="11"/>
  <c r="E109" i="12" s="1"/>
  <c r="O112" i="11"/>
  <c r="K112" i="11"/>
  <c r="O112" i="10"/>
  <c r="K112" i="10"/>
  <c r="J114" i="10"/>
  <c r="L114" i="10" s="1"/>
  <c r="I115" i="10"/>
  <c r="G109" i="12" s="1"/>
  <c r="M113" i="10"/>
  <c r="N113" i="10"/>
  <c r="N114" i="8"/>
  <c r="M114" i="8"/>
  <c r="I116" i="8"/>
  <c r="I110" i="12" s="1"/>
  <c r="J115" i="8"/>
  <c r="L115" i="8" s="1"/>
  <c r="K113" i="8"/>
  <c r="O113" i="8"/>
  <c r="N113" i="7"/>
  <c r="M113" i="7"/>
  <c r="I115" i="7"/>
  <c r="C109" i="12" s="1"/>
  <c r="J114" i="7"/>
  <c r="L114" i="7" s="1"/>
  <c r="K112" i="7"/>
  <c r="O112" i="7"/>
  <c r="O112" i="1"/>
  <c r="K112" i="1"/>
  <c r="J114" i="1"/>
  <c r="L114" i="1" s="1"/>
  <c r="I115" i="1"/>
  <c r="M113" i="1"/>
  <c r="N113" i="1"/>
  <c r="C105" i="6" l="1"/>
  <c r="D106" i="12"/>
  <c r="A108" i="6"/>
  <c r="A109" i="12"/>
  <c r="E105" i="6"/>
  <c r="H106" i="12"/>
  <c r="F106" i="6"/>
  <c r="J107" i="12"/>
  <c r="B105" i="6"/>
  <c r="B106" i="12"/>
  <c r="D105" i="6"/>
  <c r="F106" i="12"/>
  <c r="I116" i="11"/>
  <c r="E110" i="12" s="1"/>
  <c r="J115" i="11"/>
  <c r="L115" i="11" s="1"/>
  <c r="M114" i="11"/>
  <c r="N114" i="11"/>
  <c r="K113" i="11"/>
  <c r="O113" i="11"/>
  <c r="K113" i="10"/>
  <c r="O113" i="10"/>
  <c r="N114" i="10"/>
  <c r="M114" i="10"/>
  <c r="J115" i="10"/>
  <c r="L115" i="10" s="1"/>
  <c r="I116" i="10"/>
  <c r="G110" i="12" s="1"/>
  <c r="O114" i="8"/>
  <c r="K114" i="8"/>
  <c r="M115" i="8"/>
  <c r="N115" i="8"/>
  <c r="J116" i="8"/>
  <c r="L116" i="8" s="1"/>
  <c r="I117" i="8"/>
  <c r="I111" i="12" s="1"/>
  <c r="N114" i="7"/>
  <c r="M114" i="7"/>
  <c r="I116" i="7"/>
  <c r="C110" i="12" s="1"/>
  <c r="J115" i="7"/>
  <c r="L115" i="7" s="1"/>
  <c r="O113" i="7"/>
  <c r="K113" i="7"/>
  <c r="O113" i="1"/>
  <c r="K113" i="1"/>
  <c r="N114" i="1"/>
  <c r="M114" i="1"/>
  <c r="I116" i="1"/>
  <c r="J115" i="1"/>
  <c r="L115" i="1" s="1"/>
  <c r="A109" i="6" l="1"/>
  <c r="A110" i="12"/>
  <c r="F107" i="6"/>
  <c r="J108" i="12"/>
  <c r="E106" i="6"/>
  <c r="H107" i="12"/>
  <c r="B106" i="6"/>
  <c r="B107" i="12"/>
  <c r="C106" i="6"/>
  <c r="D107" i="12"/>
  <c r="D106" i="6"/>
  <c r="F107" i="12"/>
  <c r="O114" i="11"/>
  <c r="K114" i="11"/>
  <c r="N115" i="11"/>
  <c r="M115" i="11"/>
  <c r="J116" i="11"/>
  <c r="L116" i="11" s="1"/>
  <c r="I117" i="11"/>
  <c r="E111" i="12" s="1"/>
  <c r="J116" i="10"/>
  <c r="L116" i="10" s="1"/>
  <c r="I117" i="10"/>
  <c r="G111" i="12" s="1"/>
  <c r="M115" i="10"/>
  <c r="N115" i="10"/>
  <c r="K114" i="10"/>
  <c r="O114" i="10"/>
  <c r="I118" i="8"/>
  <c r="I112" i="12" s="1"/>
  <c r="J117" i="8"/>
  <c r="L117" i="8" s="1"/>
  <c r="K115" i="8"/>
  <c r="O115" i="8"/>
  <c r="N116" i="8"/>
  <c r="M116" i="8"/>
  <c r="M115" i="7"/>
  <c r="N115" i="7"/>
  <c r="J116" i="7"/>
  <c r="L116" i="7" s="1"/>
  <c r="I117" i="7"/>
  <c r="C111" i="12" s="1"/>
  <c r="K114" i="7"/>
  <c r="O114" i="7"/>
  <c r="M115" i="1"/>
  <c r="N115" i="1"/>
  <c r="O114" i="1"/>
  <c r="K114" i="1"/>
  <c r="I117" i="1"/>
  <c r="J116" i="1"/>
  <c r="L116" i="1" s="1"/>
  <c r="F108" i="6" l="1"/>
  <c r="J109" i="12"/>
  <c r="E107" i="6"/>
  <c r="H108" i="12"/>
  <c r="B107" i="6"/>
  <c r="B108" i="12"/>
  <c r="C107" i="6"/>
  <c r="D108" i="12"/>
  <c r="A110" i="6"/>
  <c r="A111" i="12"/>
  <c r="D107" i="6"/>
  <c r="F108" i="12"/>
  <c r="J117" i="11"/>
  <c r="L117" i="11" s="1"/>
  <c r="I118" i="11"/>
  <c r="E112" i="12" s="1"/>
  <c r="N116" i="11"/>
  <c r="M116" i="11"/>
  <c r="K115" i="11"/>
  <c r="O115" i="11"/>
  <c r="K115" i="10"/>
  <c r="O115" i="10"/>
  <c r="I118" i="10"/>
  <c r="G112" i="12" s="1"/>
  <c r="J117" i="10"/>
  <c r="L117" i="10" s="1"/>
  <c r="N116" i="10"/>
  <c r="M116" i="10"/>
  <c r="K116" i="8"/>
  <c r="O116" i="8"/>
  <c r="N117" i="8"/>
  <c r="M117" i="8"/>
  <c r="I119" i="8"/>
  <c r="I113" i="12" s="1"/>
  <c r="J118" i="8"/>
  <c r="L118" i="8" s="1"/>
  <c r="J117" i="7"/>
  <c r="L117" i="7" s="1"/>
  <c r="I118" i="7"/>
  <c r="C112" i="12" s="1"/>
  <c r="N116" i="7"/>
  <c r="M116" i="7"/>
  <c r="K115" i="7"/>
  <c r="O115" i="7"/>
  <c r="N116" i="1"/>
  <c r="M116" i="1"/>
  <c r="O115" i="1"/>
  <c r="K115" i="1"/>
  <c r="I118" i="1"/>
  <c r="J117" i="1"/>
  <c r="L117" i="1" s="1"/>
  <c r="A111" i="6" l="1"/>
  <c r="A112" i="12"/>
  <c r="E108" i="6"/>
  <c r="H109" i="12"/>
  <c r="C108" i="6"/>
  <c r="D109" i="12"/>
  <c r="B108" i="6"/>
  <c r="B109" i="12"/>
  <c r="F109" i="6"/>
  <c r="J110" i="12"/>
  <c r="D108" i="6"/>
  <c r="F109" i="12"/>
  <c r="O116" i="11"/>
  <c r="K116" i="11"/>
  <c r="J118" i="11"/>
  <c r="L118" i="11" s="1"/>
  <c r="I119" i="11"/>
  <c r="E113" i="12" s="1"/>
  <c r="N117" i="11"/>
  <c r="M117" i="11"/>
  <c r="K116" i="10"/>
  <c r="O116" i="10"/>
  <c r="I119" i="10"/>
  <c r="G113" i="12" s="1"/>
  <c r="J118" i="10"/>
  <c r="L118" i="10" s="1"/>
  <c r="M117" i="10"/>
  <c r="N117" i="10"/>
  <c r="O117" i="8"/>
  <c r="K117" i="8"/>
  <c r="M118" i="8"/>
  <c r="N118" i="8"/>
  <c r="J119" i="8"/>
  <c r="L119" i="8" s="1"/>
  <c r="I120" i="8"/>
  <c r="I114" i="12" s="1"/>
  <c r="I119" i="7"/>
  <c r="C113" i="12" s="1"/>
  <c r="J118" i="7"/>
  <c r="L118" i="7" s="1"/>
  <c r="K116" i="7"/>
  <c r="O116" i="7"/>
  <c r="N117" i="7"/>
  <c r="M117" i="7"/>
  <c r="I119" i="1"/>
  <c r="J118" i="1"/>
  <c r="L118" i="1" s="1"/>
  <c r="M117" i="1"/>
  <c r="N117" i="1"/>
  <c r="O116" i="1"/>
  <c r="K116" i="1"/>
  <c r="E109" i="6" l="1"/>
  <c r="H110" i="12"/>
  <c r="C109" i="6"/>
  <c r="D110" i="12"/>
  <c r="B109" i="6"/>
  <c r="B110" i="12"/>
  <c r="A112" i="6"/>
  <c r="A113" i="12"/>
  <c r="F110" i="6"/>
  <c r="J111" i="12"/>
  <c r="D109" i="6"/>
  <c r="F110" i="12"/>
  <c r="J119" i="11"/>
  <c r="L119" i="11" s="1"/>
  <c r="I120" i="11"/>
  <c r="E114" i="12" s="1"/>
  <c r="N118" i="11"/>
  <c r="M118" i="11"/>
  <c r="K117" i="11"/>
  <c r="O117" i="11"/>
  <c r="K117" i="10"/>
  <c r="O117" i="10"/>
  <c r="I120" i="10"/>
  <c r="G114" i="12" s="1"/>
  <c r="J119" i="10"/>
  <c r="L119" i="10" s="1"/>
  <c r="N118" i="10"/>
  <c r="M118" i="10"/>
  <c r="J120" i="8"/>
  <c r="L120" i="8" s="1"/>
  <c r="I121" i="8"/>
  <c r="I115" i="12" s="1"/>
  <c r="O118" i="8"/>
  <c r="K118" i="8"/>
  <c r="M119" i="8"/>
  <c r="N119" i="8"/>
  <c r="N118" i="7"/>
  <c r="M118" i="7"/>
  <c r="K117" i="7"/>
  <c r="O117" i="7"/>
  <c r="I120" i="7"/>
  <c r="C114" i="12" s="1"/>
  <c r="J119" i="7"/>
  <c r="L119" i="7" s="1"/>
  <c r="O117" i="1"/>
  <c r="K117" i="1"/>
  <c r="N118" i="1"/>
  <c r="M118" i="1"/>
  <c r="I120" i="1"/>
  <c r="J119" i="1"/>
  <c r="L119" i="1" s="1"/>
  <c r="E110" i="6" l="1"/>
  <c r="H111" i="12"/>
  <c r="F111" i="6"/>
  <c r="J112" i="12"/>
  <c r="C110" i="6"/>
  <c r="D111" i="12"/>
  <c r="D110" i="6"/>
  <c r="F111" i="12"/>
  <c r="A113" i="6"/>
  <c r="A114" i="12"/>
  <c r="B110" i="6"/>
  <c r="B111" i="12"/>
  <c r="K118" i="11"/>
  <c r="O118" i="11"/>
  <c r="J120" i="11"/>
  <c r="L120" i="11" s="1"/>
  <c r="I121" i="11"/>
  <c r="E115" i="12" s="1"/>
  <c r="N119" i="11"/>
  <c r="M119" i="11"/>
  <c r="K118" i="10"/>
  <c r="O118" i="10"/>
  <c r="N119" i="10"/>
  <c r="M119" i="10"/>
  <c r="J120" i="10"/>
  <c r="L120" i="10" s="1"/>
  <c r="I121" i="10"/>
  <c r="G115" i="12" s="1"/>
  <c r="K119" i="8"/>
  <c r="O119" i="8"/>
  <c r="N120" i="8"/>
  <c r="M120" i="8"/>
  <c r="I122" i="8"/>
  <c r="I116" i="12" s="1"/>
  <c r="J121" i="8"/>
  <c r="L121" i="8" s="1"/>
  <c r="M119" i="7"/>
  <c r="N119" i="7"/>
  <c r="J120" i="7"/>
  <c r="L120" i="7" s="1"/>
  <c r="I121" i="7"/>
  <c r="C115" i="12" s="1"/>
  <c r="K118" i="7"/>
  <c r="O118" i="7"/>
  <c r="M119" i="1"/>
  <c r="N119" i="1"/>
  <c r="I121" i="1"/>
  <c r="J120" i="1"/>
  <c r="L120" i="1" s="1"/>
  <c r="O118" i="1"/>
  <c r="K118" i="1"/>
  <c r="C111" i="6" l="1"/>
  <c r="D112" i="12"/>
  <c r="E111" i="6"/>
  <c r="H112" i="12"/>
  <c r="A114" i="6"/>
  <c r="A115" i="12"/>
  <c r="F112" i="6"/>
  <c r="J113" i="12"/>
  <c r="D111" i="6"/>
  <c r="F112" i="12"/>
  <c r="B111" i="6"/>
  <c r="B112" i="12"/>
  <c r="K119" i="11"/>
  <c r="O119" i="11"/>
  <c r="I122" i="11"/>
  <c r="E116" i="12" s="1"/>
  <c r="J121" i="11"/>
  <c r="L121" i="11" s="1"/>
  <c r="N120" i="11"/>
  <c r="M120" i="11"/>
  <c r="I122" i="10"/>
  <c r="G116" i="12" s="1"/>
  <c r="J121" i="10"/>
  <c r="L121" i="10" s="1"/>
  <c r="K119" i="10"/>
  <c r="O119" i="10"/>
  <c r="N120" i="10"/>
  <c r="M120" i="10"/>
  <c r="N121" i="8"/>
  <c r="M121" i="8"/>
  <c r="K120" i="8"/>
  <c r="O120" i="8"/>
  <c r="I123" i="8"/>
  <c r="I117" i="12" s="1"/>
  <c r="J122" i="8"/>
  <c r="L122" i="8" s="1"/>
  <c r="J121" i="7"/>
  <c r="L121" i="7" s="1"/>
  <c r="I122" i="7"/>
  <c r="C116" i="12" s="1"/>
  <c r="K119" i="7"/>
  <c r="O119" i="7"/>
  <c r="N120" i="7"/>
  <c r="M120" i="7"/>
  <c r="I122" i="1"/>
  <c r="J121" i="1"/>
  <c r="L121" i="1" s="1"/>
  <c r="N120" i="1"/>
  <c r="M120" i="1"/>
  <c r="K119" i="1"/>
  <c r="O119" i="1"/>
  <c r="F113" i="6" l="1"/>
  <c r="J114" i="12"/>
  <c r="B112" i="6"/>
  <c r="B113" i="12"/>
  <c r="C112" i="6"/>
  <c r="D113" i="12"/>
  <c r="E112" i="6"/>
  <c r="H113" i="12"/>
  <c r="D112" i="6"/>
  <c r="F113" i="12"/>
  <c r="A115" i="6"/>
  <c r="A116" i="12"/>
  <c r="K120" i="11"/>
  <c r="O120" i="11"/>
  <c r="M121" i="11"/>
  <c r="N121" i="11"/>
  <c r="J122" i="11"/>
  <c r="L122" i="11" s="1"/>
  <c r="I123" i="11"/>
  <c r="E117" i="12" s="1"/>
  <c r="K120" i="10"/>
  <c r="O120" i="10"/>
  <c r="J122" i="10"/>
  <c r="L122" i="10" s="1"/>
  <c r="I123" i="10"/>
  <c r="G117" i="12" s="1"/>
  <c r="M121" i="10"/>
  <c r="N121" i="10"/>
  <c r="M122" i="8"/>
  <c r="N122" i="8"/>
  <c r="O121" i="8"/>
  <c r="K121" i="8"/>
  <c r="I124" i="8"/>
  <c r="I118" i="12" s="1"/>
  <c r="J123" i="8"/>
  <c r="L123" i="8" s="1"/>
  <c r="O120" i="7"/>
  <c r="K120" i="7"/>
  <c r="I123" i="7"/>
  <c r="C117" i="12" s="1"/>
  <c r="J122" i="7"/>
  <c r="L122" i="7" s="1"/>
  <c r="N121" i="7"/>
  <c r="M121" i="7"/>
  <c r="K120" i="1"/>
  <c r="O120" i="1"/>
  <c r="M121" i="1"/>
  <c r="N121" i="1"/>
  <c r="J122" i="1"/>
  <c r="L122" i="1" s="1"/>
  <c r="I123" i="1"/>
  <c r="F114" i="6" l="1"/>
  <c r="J115" i="12"/>
  <c r="C113" i="6"/>
  <c r="D114" i="12"/>
  <c r="A116" i="6"/>
  <c r="A117" i="12"/>
  <c r="D113" i="6"/>
  <c r="F114" i="12"/>
  <c r="E113" i="6"/>
  <c r="H114" i="12"/>
  <c r="B113" i="6"/>
  <c r="B114" i="12"/>
  <c r="N122" i="11"/>
  <c r="M122" i="11"/>
  <c r="I124" i="11"/>
  <c r="E118" i="12" s="1"/>
  <c r="J123" i="11"/>
  <c r="L123" i="11" s="1"/>
  <c r="O121" i="11"/>
  <c r="K121" i="11"/>
  <c r="N122" i="10"/>
  <c r="M122" i="10"/>
  <c r="K121" i="10"/>
  <c r="O121" i="10"/>
  <c r="J123" i="10"/>
  <c r="L123" i="10" s="1"/>
  <c r="I124" i="10"/>
  <c r="G118" i="12" s="1"/>
  <c r="M123" i="8"/>
  <c r="N123" i="8"/>
  <c r="J124" i="8"/>
  <c r="L124" i="8" s="1"/>
  <c r="I125" i="8"/>
  <c r="I119" i="12" s="1"/>
  <c r="O122" i="8"/>
  <c r="K122" i="8"/>
  <c r="N122" i="7"/>
  <c r="M122" i="7"/>
  <c r="O121" i="7"/>
  <c r="K121" i="7"/>
  <c r="I124" i="7"/>
  <c r="C118" i="12" s="1"/>
  <c r="J123" i="7"/>
  <c r="L123" i="7" s="1"/>
  <c r="N122" i="1"/>
  <c r="M122" i="1"/>
  <c r="K121" i="1"/>
  <c r="O121" i="1"/>
  <c r="J123" i="1"/>
  <c r="L123" i="1" s="1"/>
  <c r="I124" i="1"/>
  <c r="A117" i="6" l="1"/>
  <c r="A118" i="12"/>
  <c r="E114" i="6"/>
  <c r="H115" i="12"/>
  <c r="B114" i="6"/>
  <c r="B115" i="12"/>
  <c r="C114" i="6"/>
  <c r="D115" i="12"/>
  <c r="F115" i="6"/>
  <c r="J116" i="12"/>
  <c r="D114" i="6"/>
  <c r="F115" i="12"/>
  <c r="M123" i="11"/>
  <c r="N123" i="11"/>
  <c r="J124" i="11"/>
  <c r="L124" i="11" s="1"/>
  <c r="I125" i="11"/>
  <c r="E119" i="12" s="1"/>
  <c r="K122" i="11"/>
  <c r="O122" i="11"/>
  <c r="J124" i="10"/>
  <c r="L124" i="10" s="1"/>
  <c r="I125" i="10"/>
  <c r="G119" i="12" s="1"/>
  <c r="M123" i="10"/>
  <c r="N123" i="10"/>
  <c r="O122" i="10"/>
  <c r="K122" i="10"/>
  <c r="I126" i="8"/>
  <c r="I120" i="12" s="1"/>
  <c r="J125" i="8"/>
  <c r="L125" i="8" s="1"/>
  <c r="N124" i="8"/>
  <c r="M124" i="8"/>
  <c r="O123" i="8"/>
  <c r="K123" i="8"/>
  <c r="M123" i="7"/>
  <c r="N123" i="7"/>
  <c r="J124" i="7"/>
  <c r="L124" i="7" s="1"/>
  <c r="I125" i="7"/>
  <c r="C119" i="12" s="1"/>
  <c r="K122" i="7"/>
  <c r="O122" i="7"/>
  <c r="J124" i="1"/>
  <c r="L124" i="1" s="1"/>
  <c r="I125" i="1"/>
  <c r="M123" i="1"/>
  <c r="N123" i="1"/>
  <c r="K122" i="1"/>
  <c r="O122" i="1"/>
  <c r="C115" i="6" l="1"/>
  <c r="D116" i="12"/>
  <c r="E115" i="6"/>
  <c r="H116" i="12"/>
  <c r="D115" i="6"/>
  <c r="F116" i="12"/>
  <c r="B115" i="6"/>
  <c r="B116" i="12"/>
  <c r="A118" i="6"/>
  <c r="A119" i="12"/>
  <c r="F116" i="6"/>
  <c r="J117" i="12"/>
  <c r="I126" i="11"/>
  <c r="E120" i="12" s="1"/>
  <c r="J125" i="11"/>
  <c r="L125" i="11" s="1"/>
  <c r="N124" i="11"/>
  <c r="M124" i="11"/>
  <c r="K123" i="11"/>
  <c r="O123" i="11"/>
  <c r="K123" i="10"/>
  <c r="O123" i="10"/>
  <c r="I126" i="10"/>
  <c r="G120" i="12" s="1"/>
  <c r="J125" i="10"/>
  <c r="L125" i="10" s="1"/>
  <c r="N124" i="10"/>
  <c r="M124" i="10"/>
  <c r="M125" i="8"/>
  <c r="N125" i="8"/>
  <c r="I127" i="8"/>
  <c r="I121" i="12" s="1"/>
  <c r="J126" i="8"/>
  <c r="L126" i="8" s="1"/>
  <c r="K124" i="8"/>
  <c r="O124" i="8"/>
  <c r="J125" i="7"/>
  <c r="L125" i="7" s="1"/>
  <c r="I126" i="7"/>
  <c r="C120" i="12" s="1"/>
  <c r="K123" i="7"/>
  <c r="O123" i="7"/>
  <c r="N124" i="7"/>
  <c r="M124" i="7"/>
  <c r="K123" i="1"/>
  <c r="O123" i="1"/>
  <c r="J125" i="1"/>
  <c r="L125" i="1" s="1"/>
  <c r="I126" i="1"/>
  <c r="M124" i="1"/>
  <c r="N124" i="1"/>
  <c r="B116" i="6" l="1"/>
  <c r="B117" i="12"/>
  <c r="A119" i="6"/>
  <c r="A120" i="12"/>
  <c r="E116" i="6"/>
  <c r="H117" i="12"/>
  <c r="C116" i="6"/>
  <c r="D117" i="12"/>
  <c r="F117" i="6"/>
  <c r="J118" i="12"/>
  <c r="D116" i="6"/>
  <c r="F117" i="12"/>
  <c r="K124" i="11"/>
  <c r="O124" i="11"/>
  <c r="N125" i="11"/>
  <c r="M125" i="11"/>
  <c r="I127" i="11"/>
  <c r="E121" i="12" s="1"/>
  <c r="J126" i="11"/>
  <c r="L126" i="11" s="1"/>
  <c r="M125" i="10"/>
  <c r="N125" i="10"/>
  <c r="K124" i="10"/>
  <c r="O124" i="10"/>
  <c r="I127" i="10"/>
  <c r="G121" i="12" s="1"/>
  <c r="J126" i="10"/>
  <c r="L126" i="10" s="1"/>
  <c r="J127" i="8"/>
  <c r="L127" i="8" s="1"/>
  <c r="I128" i="8"/>
  <c r="I122" i="12" s="1"/>
  <c r="M126" i="8"/>
  <c r="N126" i="8"/>
  <c r="O125" i="8"/>
  <c r="K125" i="8"/>
  <c r="I127" i="7"/>
  <c r="C121" i="12" s="1"/>
  <c r="J126" i="7"/>
  <c r="L126" i="7" s="1"/>
  <c r="N125" i="7"/>
  <c r="M125" i="7"/>
  <c r="O124" i="7"/>
  <c r="K124" i="7"/>
  <c r="M125" i="1"/>
  <c r="N125" i="1"/>
  <c r="K124" i="1"/>
  <c r="O124" i="1"/>
  <c r="I127" i="1"/>
  <c r="J126" i="1"/>
  <c r="L126" i="1" s="1"/>
  <c r="B117" i="6" l="1"/>
  <c r="B118" i="12"/>
  <c r="C117" i="6"/>
  <c r="D118" i="12"/>
  <c r="D117" i="6"/>
  <c r="F118" i="12"/>
  <c r="E117" i="6"/>
  <c r="H118" i="12"/>
  <c r="A120" i="6"/>
  <c r="A121" i="12"/>
  <c r="F118" i="6"/>
  <c r="J119" i="12"/>
  <c r="J127" i="11"/>
  <c r="L127" i="11" s="1"/>
  <c r="I128" i="11"/>
  <c r="E122" i="12" s="1"/>
  <c r="M126" i="11"/>
  <c r="N126" i="11"/>
  <c r="K125" i="11"/>
  <c r="O125" i="11"/>
  <c r="N126" i="10"/>
  <c r="M126" i="10"/>
  <c r="I128" i="10"/>
  <c r="G122" i="12" s="1"/>
  <c r="J127" i="10"/>
  <c r="L127" i="10" s="1"/>
  <c r="K125" i="10"/>
  <c r="O125" i="10"/>
  <c r="K126" i="8"/>
  <c r="O126" i="8"/>
  <c r="M127" i="8"/>
  <c r="N127" i="8"/>
  <c r="J128" i="8"/>
  <c r="L128" i="8" s="1"/>
  <c r="I129" i="8"/>
  <c r="I123" i="12" s="1"/>
  <c r="K125" i="7"/>
  <c r="O125" i="7"/>
  <c r="N126" i="7"/>
  <c r="M126" i="7"/>
  <c r="I128" i="7"/>
  <c r="C122" i="12" s="1"/>
  <c r="J127" i="7"/>
  <c r="L127" i="7" s="1"/>
  <c r="I128" i="1"/>
  <c r="J127" i="1"/>
  <c r="L127" i="1" s="1"/>
  <c r="O125" i="1"/>
  <c r="K125" i="1"/>
  <c r="N126" i="1"/>
  <c r="M126" i="1"/>
  <c r="C118" i="6" l="1"/>
  <c r="D119" i="12"/>
  <c r="E118" i="6"/>
  <c r="H119" i="12"/>
  <c r="B118" i="6"/>
  <c r="B119" i="12"/>
  <c r="F119" i="6"/>
  <c r="J120" i="12"/>
  <c r="D118" i="6"/>
  <c r="F119" i="12"/>
  <c r="A121" i="6"/>
  <c r="A122" i="12"/>
  <c r="K126" i="11"/>
  <c r="O126" i="11"/>
  <c r="I129" i="11"/>
  <c r="E123" i="12" s="1"/>
  <c r="J128" i="11"/>
  <c r="L128" i="11" s="1"/>
  <c r="M127" i="11"/>
  <c r="N127" i="11"/>
  <c r="N127" i="10"/>
  <c r="M127" i="10"/>
  <c r="I129" i="10"/>
  <c r="G123" i="12" s="1"/>
  <c r="J128" i="10"/>
  <c r="L128" i="10" s="1"/>
  <c r="K126" i="10"/>
  <c r="O126" i="10"/>
  <c r="O127" i="8"/>
  <c r="K127" i="8"/>
  <c r="I130" i="8"/>
  <c r="I124" i="12" s="1"/>
  <c r="J129" i="8"/>
  <c r="L129" i="8" s="1"/>
  <c r="N128" i="8"/>
  <c r="M128" i="8"/>
  <c r="J128" i="7"/>
  <c r="L128" i="7" s="1"/>
  <c r="I129" i="7"/>
  <c r="C123" i="12" s="1"/>
  <c r="M127" i="7"/>
  <c r="N127" i="7"/>
  <c r="K126" i="7"/>
  <c r="O126" i="7"/>
  <c r="O126" i="1"/>
  <c r="K126" i="1"/>
  <c r="N127" i="1"/>
  <c r="M127" i="1"/>
  <c r="I129" i="1"/>
  <c r="J128" i="1"/>
  <c r="L128" i="1" s="1"/>
  <c r="C119" i="6" l="1"/>
  <c r="D120" i="12"/>
  <c r="E119" i="6"/>
  <c r="H120" i="12"/>
  <c r="D119" i="6"/>
  <c r="F120" i="12"/>
  <c r="A122" i="6"/>
  <c r="A123" i="12"/>
  <c r="B119" i="6"/>
  <c r="B120" i="12"/>
  <c r="F120" i="6"/>
  <c r="J121" i="12"/>
  <c r="K127" i="11"/>
  <c r="O127" i="11"/>
  <c r="N128" i="11"/>
  <c r="M128" i="11"/>
  <c r="J129" i="11"/>
  <c r="L129" i="11" s="1"/>
  <c r="I130" i="11"/>
  <c r="E124" i="12" s="1"/>
  <c r="M128" i="10"/>
  <c r="N128" i="10"/>
  <c r="J129" i="10"/>
  <c r="L129" i="10" s="1"/>
  <c r="I130" i="10"/>
  <c r="G124" i="12" s="1"/>
  <c r="O127" i="10"/>
  <c r="K127" i="10"/>
  <c r="K128" i="8"/>
  <c r="O128" i="8"/>
  <c r="M129" i="8"/>
  <c r="N129" i="8"/>
  <c r="I131" i="8"/>
  <c r="I125" i="12" s="1"/>
  <c r="J130" i="8"/>
  <c r="L130" i="8" s="1"/>
  <c r="O127" i="7"/>
  <c r="K127" i="7"/>
  <c r="J129" i="7"/>
  <c r="L129" i="7" s="1"/>
  <c r="I130" i="7"/>
  <c r="C124" i="12" s="1"/>
  <c r="N128" i="7"/>
  <c r="M128" i="7"/>
  <c r="N128" i="1"/>
  <c r="M128" i="1"/>
  <c r="J129" i="1"/>
  <c r="L129" i="1" s="1"/>
  <c r="I130" i="1"/>
  <c r="K127" i="1"/>
  <c r="O127" i="1"/>
  <c r="A123" i="6" l="1"/>
  <c r="A124" i="12"/>
  <c r="C120" i="6"/>
  <c r="D121" i="12"/>
  <c r="E120" i="6"/>
  <c r="H121" i="12"/>
  <c r="B120" i="6"/>
  <c r="B121" i="12"/>
  <c r="F121" i="6"/>
  <c r="J122" i="12"/>
  <c r="D120" i="6"/>
  <c r="F121" i="12"/>
  <c r="J130" i="11"/>
  <c r="L130" i="11" s="1"/>
  <c r="I131" i="11"/>
  <c r="E125" i="12" s="1"/>
  <c r="N129" i="11"/>
  <c r="M129" i="11"/>
  <c r="K128" i="11"/>
  <c r="O128" i="11"/>
  <c r="J130" i="10"/>
  <c r="L130" i="10" s="1"/>
  <c r="I131" i="10"/>
  <c r="G125" i="12" s="1"/>
  <c r="N129" i="10"/>
  <c r="M129" i="10"/>
  <c r="K128" i="10"/>
  <c r="O128" i="10"/>
  <c r="O129" i="8"/>
  <c r="K129" i="8"/>
  <c r="N130" i="8"/>
  <c r="M130" i="8"/>
  <c r="J131" i="8"/>
  <c r="L131" i="8" s="1"/>
  <c r="I132" i="8"/>
  <c r="I126" i="12" s="1"/>
  <c r="I131" i="7"/>
  <c r="C125" i="12" s="1"/>
  <c r="J130" i="7"/>
  <c r="L130" i="7" s="1"/>
  <c r="O128" i="7"/>
  <c r="K128" i="7"/>
  <c r="N129" i="7"/>
  <c r="M129" i="7"/>
  <c r="J130" i="1"/>
  <c r="L130" i="1" s="1"/>
  <c r="I131" i="1"/>
  <c r="N129" i="1"/>
  <c r="M129" i="1"/>
  <c r="O128" i="1"/>
  <c r="K128" i="1"/>
  <c r="E121" i="6" l="1"/>
  <c r="H122" i="12"/>
  <c r="A124" i="6"/>
  <c r="A125" i="12"/>
  <c r="D121" i="6"/>
  <c r="F122" i="12"/>
  <c r="B121" i="6"/>
  <c r="B122" i="12"/>
  <c r="C121" i="6"/>
  <c r="D122" i="12"/>
  <c r="F122" i="6"/>
  <c r="J123" i="12"/>
  <c r="O129" i="11"/>
  <c r="K129" i="11"/>
  <c r="I132" i="11"/>
  <c r="E126" i="12" s="1"/>
  <c r="J131" i="11"/>
  <c r="L131" i="11" s="1"/>
  <c r="N130" i="11"/>
  <c r="M130" i="11"/>
  <c r="J131" i="10"/>
  <c r="L131" i="10" s="1"/>
  <c r="I132" i="10"/>
  <c r="G126" i="12" s="1"/>
  <c r="M130" i="10"/>
  <c r="N130" i="10"/>
  <c r="O129" i="10"/>
  <c r="K129" i="10"/>
  <c r="J132" i="8"/>
  <c r="L132" i="8" s="1"/>
  <c r="I133" i="8"/>
  <c r="I127" i="12" s="1"/>
  <c r="O130" i="8"/>
  <c r="K130" i="8"/>
  <c r="M131" i="8"/>
  <c r="N131" i="8"/>
  <c r="O129" i="7"/>
  <c r="K129" i="7"/>
  <c r="M130" i="7"/>
  <c r="N130" i="7"/>
  <c r="I132" i="7"/>
  <c r="C126" i="12" s="1"/>
  <c r="J131" i="7"/>
  <c r="L131" i="7" s="1"/>
  <c r="J131" i="1"/>
  <c r="L131" i="1" s="1"/>
  <c r="I132" i="1"/>
  <c r="K129" i="1"/>
  <c r="O129" i="1"/>
  <c r="M130" i="1"/>
  <c r="N130" i="1"/>
  <c r="B122" i="6" l="1"/>
  <c r="B123" i="12"/>
  <c r="C122" i="6"/>
  <c r="D123" i="12"/>
  <c r="F123" i="6"/>
  <c r="J124" i="12"/>
  <c r="E122" i="6"/>
  <c r="H123" i="12"/>
  <c r="A125" i="6"/>
  <c r="A126" i="12"/>
  <c r="D122" i="6"/>
  <c r="F123" i="12"/>
  <c r="K130" i="11"/>
  <c r="O130" i="11"/>
  <c r="J132" i="11"/>
  <c r="L132" i="11" s="1"/>
  <c r="I133" i="11"/>
  <c r="E127" i="12" s="1"/>
  <c r="N131" i="11"/>
  <c r="M131" i="11"/>
  <c r="I133" i="10"/>
  <c r="G127" i="12" s="1"/>
  <c r="J132" i="10"/>
  <c r="L132" i="10" s="1"/>
  <c r="N131" i="10"/>
  <c r="M131" i="10"/>
  <c r="K130" i="10"/>
  <c r="O130" i="10"/>
  <c r="K131" i="8"/>
  <c r="O131" i="8"/>
  <c r="N132" i="8"/>
  <c r="M132" i="8"/>
  <c r="I134" i="8"/>
  <c r="I128" i="12" s="1"/>
  <c r="J133" i="8"/>
  <c r="L133" i="8" s="1"/>
  <c r="O130" i="7"/>
  <c r="K130" i="7"/>
  <c r="M131" i="7"/>
  <c r="N131" i="7"/>
  <c r="I133" i="7"/>
  <c r="C127" i="12" s="1"/>
  <c r="J132" i="7"/>
  <c r="L132" i="7" s="1"/>
  <c r="O130" i="1"/>
  <c r="K130" i="1"/>
  <c r="J132" i="1"/>
  <c r="L132" i="1" s="1"/>
  <c r="I133" i="1"/>
  <c r="N131" i="1"/>
  <c r="M131" i="1"/>
  <c r="A126" i="6" l="1"/>
  <c r="A127" i="12"/>
  <c r="E123" i="6"/>
  <c r="H124" i="12"/>
  <c r="C123" i="6"/>
  <c r="D124" i="12"/>
  <c r="D123" i="6"/>
  <c r="F124" i="12"/>
  <c r="F124" i="6"/>
  <c r="J125" i="12"/>
  <c r="B123" i="6"/>
  <c r="B124" i="12"/>
  <c r="O131" i="11"/>
  <c r="K131" i="11"/>
  <c r="J133" i="11"/>
  <c r="L133" i="11" s="1"/>
  <c r="I134" i="11"/>
  <c r="E128" i="12" s="1"/>
  <c r="N132" i="11"/>
  <c r="M132" i="11"/>
  <c r="J133" i="10"/>
  <c r="L133" i="10" s="1"/>
  <c r="I134" i="10"/>
  <c r="G128" i="12" s="1"/>
  <c r="K131" i="10"/>
  <c r="O131" i="10"/>
  <c r="M132" i="10"/>
  <c r="N132" i="10"/>
  <c r="N133" i="8"/>
  <c r="M133" i="8"/>
  <c r="I135" i="8"/>
  <c r="I129" i="12" s="1"/>
  <c r="J134" i="8"/>
  <c r="L134" i="8" s="1"/>
  <c r="O132" i="8"/>
  <c r="K132" i="8"/>
  <c r="I134" i="7"/>
  <c r="C128" i="12" s="1"/>
  <c r="J133" i="7"/>
  <c r="L133" i="7" s="1"/>
  <c r="M132" i="7"/>
  <c r="N132" i="7"/>
  <c r="O131" i="7"/>
  <c r="K131" i="7"/>
  <c r="N132" i="1"/>
  <c r="M132" i="1"/>
  <c r="K131" i="1"/>
  <c r="O131" i="1"/>
  <c r="J133" i="1"/>
  <c r="L133" i="1" s="1"/>
  <c r="I134" i="1"/>
  <c r="B124" i="6" l="1"/>
  <c r="B125" i="12"/>
  <c r="C124" i="6"/>
  <c r="D125" i="12"/>
  <c r="A127" i="6"/>
  <c r="A128" i="12"/>
  <c r="E124" i="6"/>
  <c r="H125" i="12"/>
  <c r="F125" i="6"/>
  <c r="J126" i="12"/>
  <c r="D124" i="6"/>
  <c r="F125" i="12"/>
  <c r="O132" i="11"/>
  <c r="K132" i="11"/>
  <c r="J134" i="11"/>
  <c r="L134" i="11" s="1"/>
  <c r="I135" i="11"/>
  <c r="E129" i="12" s="1"/>
  <c r="N133" i="11"/>
  <c r="M133" i="11"/>
  <c r="I135" i="10"/>
  <c r="G129" i="12" s="1"/>
  <c r="J134" i="10"/>
  <c r="L134" i="10" s="1"/>
  <c r="K132" i="10"/>
  <c r="O132" i="10"/>
  <c r="N133" i="10"/>
  <c r="M133" i="10"/>
  <c r="K133" i="8"/>
  <c r="O133" i="8"/>
  <c r="N134" i="8"/>
  <c r="M134" i="8"/>
  <c r="J135" i="8"/>
  <c r="L135" i="8" s="1"/>
  <c r="I136" i="8"/>
  <c r="I130" i="12" s="1"/>
  <c r="O132" i="7"/>
  <c r="K132" i="7"/>
  <c r="N133" i="7"/>
  <c r="M133" i="7"/>
  <c r="J134" i="7"/>
  <c r="L134" i="7" s="1"/>
  <c r="I135" i="7"/>
  <c r="C129" i="12" s="1"/>
  <c r="M133" i="1"/>
  <c r="N133" i="1"/>
  <c r="I135" i="1"/>
  <c r="J134" i="1"/>
  <c r="L134" i="1" s="1"/>
  <c r="O132" i="1"/>
  <c r="K132" i="1"/>
  <c r="A128" i="6" l="1"/>
  <c r="A129" i="12"/>
  <c r="C125" i="6"/>
  <c r="D126" i="12"/>
  <c r="F126" i="6"/>
  <c r="J127" i="12"/>
  <c r="E125" i="6"/>
  <c r="H126" i="12"/>
  <c r="B125" i="6"/>
  <c r="B126" i="12"/>
  <c r="D125" i="6"/>
  <c r="F126" i="12"/>
  <c r="O133" i="11"/>
  <c r="K133" i="11"/>
  <c r="J135" i="11"/>
  <c r="L135" i="11" s="1"/>
  <c r="I136" i="11"/>
  <c r="E130" i="12" s="1"/>
  <c r="N134" i="11"/>
  <c r="M134" i="11"/>
  <c r="I136" i="10"/>
  <c r="G130" i="12" s="1"/>
  <c r="J135" i="10"/>
  <c r="L135" i="10" s="1"/>
  <c r="K133" i="10"/>
  <c r="O133" i="10"/>
  <c r="N134" i="10"/>
  <c r="M134" i="10"/>
  <c r="J136" i="8"/>
  <c r="L136" i="8" s="1"/>
  <c r="I137" i="8"/>
  <c r="I131" i="12" s="1"/>
  <c r="K134" i="8"/>
  <c r="O134" i="8"/>
  <c r="M135" i="8"/>
  <c r="N135" i="8"/>
  <c r="N134" i="7"/>
  <c r="M134" i="7"/>
  <c r="I136" i="7"/>
  <c r="C130" i="12" s="1"/>
  <c r="J135" i="7"/>
  <c r="L135" i="7" s="1"/>
  <c r="O133" i="7"/>
  <c r="K133" i="7"/>
  <c r="J135" i="1"/>
  <c r="L135" i="1" s="1"/>
  <c r="I136" i="1"/>
  <c r="M134" i="1"/>
  <c r="N134" i="1"/>
  <c r="O133" i="1"/>
  <c r="K133" i="1"/>
  <c r="F127" i="6" l="1"/>
  <c r="J128" i="12"/>
  <c r="C126" i="6"/>
  <c r="D127" i="12"/>
  <c r="A129" i="6"/>
  <c r="A130" i="12"/>
  <c r="E126" i="6"/>
  <c r="H127" i="12"/>
  <c r="B126" i="6"/>
  <c r="B127" i="12"/>
  <c r="D126" i="6"/>
  <c r="F127" i="12"/>
  <c r="I137" i="11"/>
  <c r="E131" i="12" s="1"/>
  <c r="J136" i="11"/>
  <c r="L136" i="11" s="1"/>
  <c r="N135" i="11"/>
  <c r="M135" i="11"/>
  <c r="O134" i="11"/>
  <c r="K134" i="11"/>
  <c r="N135" i="10"/>
  <c r="M135" i="10"/>
  <c r="O134" i="10"/>
  <c r="K134" i="10"/>
  <c r="I137" i="10"/>
  <c r="G131" i="12" s="1"/>
  <c r="J136" i="10"/>
  <c r="L136" i="10" s="1"/>
  <c r="O135" i="8"/>
  <c r="K135" i="8"/>
  <c r="I138" i="8"/>
  <c r="I132" i="12" s="1"/>
  <c r="J137" i="8"/>
  <c r="L137" i="8" s="1"/>
  <c r="N136" i="8"/>
  <c r="M136" i="8"/>
  <c r="M135" i="7"/>
  <c r="N135" i="7"/>
  <c r="I137" i="7"/>
  <c r="C131" i="12" s="1"/>
  <c r="J136" i="7"/>
  <c r="L136" i="7" s="1"/>
  <c r="K134" i="7"/>
  <c r="O134" i="7"/>
  <c r="K134" i="1"/>
  <c r="O134" i="1"/>
  <c r="I137" i="1"/>
  <c r="J136" i="1"/>
  <c r="L136" i="1" s="1"/>
  <c r="M135" i="1"/>
  <c r="N135" i="1"/>
  <c r="C127" i="6" l="1"/>
  <c r="D128" i="12"/>
  <c r="A130" i="6"/>
  <c r="A131" i="12"/>
  <c r="B127" i="6"/>
  <c r="B128" i="12"/>
  <c r="F128" i="6"/>
  <c r="J129" i="12"/>
  <c r="E127" i="6"/>
  <c r="H128" i="12"/>
  <c r="D127" i="6"/>
  <c r="F128" i="12"/>
  <c r="O135" i="11"/>
  <c r="K135" i="11"/>
  <c r="N136" i="11"/>
  <c r="M136" i="11"/>
  <c r="I138" i="11"/>
  <c r="E132" i="12" s="1"/>
  <c r="J137" i="11"/>
  <c r="L137" i="11" s="1"/>
  <c r="M136" i="10"/>
  <c r="N136" i="10"/>
  <c r="J137" i="10"/>
  <c r="L137" i="10" s="1"/>
  <c r="I138" i="10"/>
  <c r="G132" i="12" s="1"/>
  <c r="K135" i="10"/>
  <c r="O135" i="10"/>
  <c r="N137" i="8"/>
  <c r="M137" i="8"/>
  <c r="O136" i="8"/>
  <c r="K136" i="8"/>
  <c r="I139" i="8"/>
  <c r="I133" i="12" s="1"/>
  <c r="J138" i="8"/>
  <c r="L138" i="8" s="1"/>
  <c r="N136" i="7"/>
  <c r="M136" i="7"/>
  <c r="O135" i="7"/>
  <c r="K135" i="7"/>
  <c r="J137" i="7"/>
  <c r="L137" i="7" s="1"/>
  <c r="I138" i="7"/>
  <c r="C132" i="12" s="1"/>
  <c r="N136" i="1"/>
  <c r="M136" i="1"/>
  <c r="K135" i="1"/>
  <c r="O135" i="1"/>
  <c r="I138" i="1"/>
  <c r="J137" i="1"/>
  <c r="L137" i="1" s="1"/>
  <c r="B128" i="6" l="1"/>
  <c r="B129" i="12"/>
  <c r="E128" i="6"/>
  <c r="H129" i="12"/>
  <c r="F129" i="6"/>
  <c r="J130" i="12"/>
  <c r="A131" i="6"/>
  <c r="A132" i="12"/>
  <c r="C128" i="6"/>
  <c r="D129" i="12"/>
  <c r="D128" i="6"/>
  <c r="F129" i="12"/>
  <c r="N137" i="11"/>
  <c r="M137" i="11"/>
  <c r="J138" i="11"/>
  <c r="L138" i="11" s="1"/>
  <c r="I139" i="11"/>
  <c r="E133" i="12" s="1"/>
  <c r="K136" i="11"/>
  <c r="O136" i="11"/>
  <c r="J138" i="10"/>
  <c r="L138" i="10" s="1"/>
  <c r="I139" i="10"/>
  <c r="G133" i="12" s="1"/>
  <c r="N137" i="10"/>
  <c r="M137" i="10"/>
  <c r="O136" i="10"/>
  <c r="K136" i="10"/>
  <c r="M138" i="8"/>
  <c r="N138" i="8"/>
  <c r="O137" i="8"/>
  <c r="K137" i="8"/>
  <c r="I140" i="8"/>
  <c r="I134" i="12" s="1"/>
  <c r="J139" i="8"/>
  <c r="L139" i="8" s="1"/>
  <c r="J138" i="7"/>
  <c r="L138" i="7" s="1"/>
  <c r="I139" i="7"/>
  <c r="C133" i="12" s="1"/>
  <c r="M137" i="7"/>
  <c r="N137" i="7"/>
  <c r="O136" i="7"/>
  <c r="K136" i="7"/>
  <c r="M137" i="1"/>
  <c r="N137" i="1"/>
  <c r="J138" i="1"/>
  <c r="L138" i="1" s="1"/>
  <c r="I139" i="1"/>
  <c r="O136" i="1"/>
  <c r="K136" i="1"/>
  <c r="A132" i="6" l="1"/>
  <c r="A133" i="12"/>
  <c r="C129" i="6"/>
  <c r="D130" i="12"/>
  <c r="F130" i="6"/>
  <c r="J131" i="12"/>
  <c r="E129" i="6"/>
  <c r="H130" i="12"/>
  <c r="D129" i="6"/>
  <c r="F130" i="12"/>
  <c r="B129" i="6"/>
  <c r="B130" i="12"/>
  <c r="J139" i="11"/>
  <c r="L139" i="11" s="1"/>
  <c r="I140" i="11"/>
  <c r="E134" i="12" s="1"/>
  <c r="M138" i="11"/>
  <c r="N138" i="11"/>
  <c r="K137" i="11"/>
  <c r="O137" i="11"/>
  <c r="J139" i="10"/>
  <c r="L139" i="10" s="1"/>
  <c r="I140" i="10"/>
  <c r="G134" i="12" s="1"/>
  <c r="M138" i="10"/>
  <c r="N138" i="10"/>
  <c r="K137" i="10"/>
  <c r="O137" i="10"/>
  <c r="N139" i="8"/>
  <c r="M139" i="8"/>
  <c r="J140" i="8"/>
  <c r="L140" i="8" s="1"/>
  <c r="I141" i="8"/>
  <c r="I135" i="12" s="1"/>
  <c r="K138" i="8"/>
  <c r="O138" i="8"/>
  <c r="O137" i="7"/>
  <c r="K137" i="7"/>
  <c r="N138" i="7"/>
  <c r="M138" i="7"/>
  <c r="I140" i="7"/>
  <c r="C134" i="12" s="1"/>
  <c r="J139" i="7"/>
  <c r="L139" i="7" s="1"/>
  <c r="N138" i="1"/>
  <c r="M138" i="1"/>
  <c r="K137" i="1"/>
  <c r="O137" i="1"/>
  <c r="I140" i="1"/>
  <c r="J139" i="1"/>
  <c r="L139" i="1" s="1"/>
  <c r="A133" i="6" l="1"/>
  <c r="A134" i="12"/>
  <c r="E130" i="6"/>
  <c r="H131" i="12"/>
  <c r="B130" i="6"/>
  <c r="B131" i="12"/>
  <c r="C130" i="6"/>
  <c r="D131" i="12"/>
  <c r="F131" i="6"/>
  <c r="J132" i="12"/>
  <c r="D130" i="6"/>
  <c r="F131" i="12"/>
  <c r="O138" i="11"/>
  <c r="K138" i="11"/>
  <c r="I141" i="11"/>
  <c r="E135" i="12" s="1"/>
  <c r="J140" i="11"/>
  <c r="L140" i="11" s="1"/>
  <c r="N139" i="11"/>
  <c r="M139" i="11"/>
  <c r="I141" i="10"/>
  <c r="G135" i="12" s="1"/>
  <c r="J140" i="10"/>
  <c r="L140" i="10" s="1"/>
  <c r="N139" i="10"/>
  <c r="M139" i="10"/>
  <c r="K138" i="10"/>
  <c r="O138" i="10"/>
  <c r="I142" i="8"/>
  <c r="I136" i="12" s="1"/>
  <c r="J141" i="8"/>
  <c r="L141" i="8" s="1"/>
  <c r="N140" i="8"/>
  <c r="M140" i="8"/>
  <c r="O139" i="8"/>
  <c r="K139" i="8"/>
  <c r="N139" i="7"/>
  <c r="M139" i="7"/>
  <c r="I141" i="7"/>
  <c r="C135" i="12" s="1"/>
  <c r="J140" i="7"/>
  <c r="L140" i="7" s="1"/>
  <c r="K138" i="7"/>
  <c r="O138" i="7"/>
  <c r="N139" i="1"/>
  <c r="M139" i="1"/>
  <c r="I141" i="1"/>
  <c r="J140" i="1"/>
  <c r="L140" i="1" s="1"/>
  <c r="O138" i="1"/>
  <c r="K138" i="1"/>
  <c r="A134" i="6" l="1"/>
  <c r="A135" i="12"/>
  <c r="C131" i="6"/>
  <c r="D132" i="12"/>
  <c r="E131" i="6"/>
  <c r="H132" i="12"/>
  <c r="B131" i="6"/>
  <c r="B132" i="12"/>
  <c r="F132" i="6"/>
  <c r="J133" i="12"/>
  <c r="D131" i="6"/>
  <c r="F132" i="12"/>
  <c r="K139" i="11"/>
  <c r="O139" i="11"/>
  <c r="N140" i="11"/>
  <c r="M140" i="11"/>
  <c r="J141" i="11"/>
  <c r="L141" i="11" s="1"/>
  <c r="I142" i="11"/>
  <c r="E136" i="12" s="1"/>
  <c r="M140" i="10"/>
  <c r="N140" i="10"/>
  <c r="J141" i="10"/>
  <c r="L141" i="10" s="1"/>
  <c r="I142" i="10"/>
  <c r="G136" i="12" s="1"/>
  <c r="K139" i="10"/>
  <c r="O139" i="10"/>
  <c r="M141" i="8"/>
  <c r="N141" i="8"/>
  <c r="K140" i="8"/>
  <c r="O140" i="8"/>
  <c r="I143" i="8"/>
  <c r="I137" i="12" s="1"/>
  <c r="J142" i="8"/>
  <c r="L142" i="8" s="1"/>
  <c r="M140" i="7"/>
  <c r="N140" i="7"/>
  <c r="J141" i="7"/>
  <c r="L141" i="7" s="1"/>
  <c r="I142" i="7"/>
  <c r="C136" i="12" s="1"/>
  <c r="K139" i="7"/>
  <c r="O139" i="7"/>
  <c r="J141" i="1"/>
  <c r="L141" i="1" s="1"/>
  <c r="I142" i="1"/>
  <c r="N140" i="1"/>
  <c r="M140" i="1"/>
  <c r="O139" i="1"/>
  <c r="K139" i="1"/>
  <c r="C132" i="6" l="1"/>
  <c r="D133" i="12"/>
  <c r="F133" i="6"/>
  <c r="J134" i="12"/>
  <c r="A135" i="6"/>
  <c r="A136" i="12"/>
  <c r="D132" i="6"/>
  <c r="F133" i="12"/>
  <c r="E132" i="6"/>
  <c r="H133" i="12"/>
  <c r="B132" i="6"/>
  <c r="B133" i="12"/>
  <c r="J142" i="11"/>
  <c r="L142" i="11" s="1"/>
  <c r="I143" i="11"/>
  <c r="E137" i="12" s="1"/>
  <c r="K140" i="11"/>
  <c r="O140" i="11"/>
  <c r="M141" i="11"/>
  <c r="N141" i="11"/>
  <c r="J142" i="10"/>
  <c r="L142" i="10" s="1"/>
  <c r="I143" i="10"/>
  <c r="G137" i="12" s="1"/>
  <c r="N141" i="10"/>
  <c r="M141" i="10"/>
  <c r="K140" i="10"/>
  <c r="O140" i="10"/>
  <c r="N142" i="8"/>
  <c r="M142" i="8"/>
  <c r="I144" i="8"/>
  <c r="I138" i="12" s="1"/>
  <c r="J143" i="8"/>
  <c r="L143" i="8" s="1"/>
  <c r="K141" i="8"/>
  <c r="O141" i="8"/>
  <c r="N141" i="7"/>
  <c r="M141" i="7"/>
  <c r="J142" i="7"/>
  <c r="L142" i="7" s="1"/>
  <c r="I143" i="7"/>
  <c r="C137" i="12" s="1"/>
  <c r="K140" i="7"/>
  <c r="O140" i="7"/>
  <c r="O140" i="1"/>
  <c r="K140" i="1"/>
  <c r="I143" i="1"/>
  <c r="J142" i="1"/>
  <c r="L142" i="1" s="1"/>
  <c r="N141" i="1"/>
  <c r="M141" i="1"/>
  <c r="D133" i="6" l="1"/>
  <c r="F134" i="12"/>
  <c r="A136" i="6"/>
  <c r="A137" i="12"/>
  <c r="F134" i="6"/>
  <c r="J135" i="12"/>
  <c r="C133" i="6"/>
  <c r="D134" i="12"/>
  <c r="E133" i="6"/>
  <c r="H134" i="12"/>
  <c r="B133" i="6"/>
  <c r="B134" i="12"/>
  <c r="K141" i="11"/>
  <c r="O141" i="11"/>
  <c r="J143" i="11"/>
  <c r="L143" i="11" s="1"/>
  <c r="I144" i="11"/>
  <c r="E138" i="12" s="1"/>
  <c r="N142" i="11"/>
  <c r="M142" i="11"/>
  <c r="I144" i="10"/>
  <c r="G138" i="12" s="1"/>
  <c r="J143" i="10"/>
  <c r="L143" i="10" s="1"/>
  <c r="N142" i="10"/>
  <c r="M142" i="10"/>
  <c r="O141" i="10"/>
  <c r="K141" i="10"/>
  <c r="M143" i="8"/>
  <c r="N143" i="8"/>
  <c r="J144" i="8"/>
  <c r="L144" i="8" s="1"/>
  <c r="I145" i="8"/>
  <c r="I139" i="12" s="1"/>
  <c r="K142" i="8"/>
  <c r="O142" i="8"/>
  <c r="I144" i="7"/>
  <c r="C138" i="12" s="1"/>
  <c r="J143" i="7"/>
  <c r="L143" i="7" s="1"/>
  <c r="N142" i="7"/>
  <c r="M142" i="7"/>
  <c r="K141" i="7"/>
  <c r="O141" i="7"/>
  <c r="O141" i="1"/>
  <c r="K141" i="1"/>
  <c r="I144" i="1"/>
  <c r="J143" i="1"/>
  <c r="L143" i="1" s="1"/>
  <c r="M142" i="1"/>
  <c r="N142" i="1"/>
  <c r="C134" i="6" l="1"/>
  <c r="D135" i="12"/>
  <c r="A137" i="6"/>
  <c r="A138" i="12"/>
  <c r="D134" i="6"/>
  <c r="F135" i="12"/>
  <c r="E134" i="6"/>
  <c r="H135" i="12"/>
  <c r="F135" i="6"/>
  <c r="J136" i="12"/>
  <c r="B134" i="6"/>
  <c r="B135" i="12"/>
  <c r="K142" i="11"/>
  <c r="O142" i="11"/>
  <c r="I145" i="11"/>
  <c r="E139" i="12" s="1"/>
  <c r="J144" i="11"/>
  <c r="L144" i="11" s="1"/>
  <c r="N143" i="11"/>
  <c r="M143" i="11"/>
  <c r="N143" i="10"/>
  <c r="M143" i="10"/>
  <c r="O142" i="10"/>
  <c r="K142" i="10"/>
  <c r="I145" i="10"/>
  <c r="G139" i="12" s="1"/>
  <c r="J144" i="10"/>
  <c r="L144" i="10" s="1"/>
  <c r="N144" i="8"/>
  <c r="M144" i="8"/>
  <c r="J145" i="8"/>
  <c r="L145" i="8" s="1"/>
  <c r="I146" i="8"/>
  <c r="I140" i="12" s="1"/>
  <c r="K143" i="8"/>
  <c r="O143" i="8"/>
  <c r="J144" i="7"/>
  <c r="L144" i="7" s="1"/>
  <c r="I145" i="7"/>
  <c r="C139" i="12" s="1"/>
  <c r="K142" i="7"/>
  <c r="O142" i="7"/>
  <c r="M143" i="7"/>
  <c r="N143" i="7"/>
  <c r="I145" i="1"/>
  <c r="J144" i="1"/>
  <c r="L144" i="1" s="1"/>
  <c r="K142" i="1"/>
  <c r="O142" i="1"/>
  <c r="N143" i="1"/>
  <c r="M143" i="1"/>
  <c r="B135" i="6" l="1"/>
  <c r="B136" i="12"/>
  <c r="C135" i="6"/>
  <c r="D136" i="12"/>
  <c r="F136" i="6"/>
  <c r="J137" i="12"/>
  <c r="D135" i="6"/>
  <c r="F136" i="12"/>
  <c r="A138" i="6"/>
  <c r="A139" i="12"/>
  <c r="E135" i="6"/>
  <c r="H136" i="12"/>
  <c r="N144" i="11"/>
  <c r="M144" i="11"/>
  <c r="I146" i="11"/>
  <c r="E140" i="12" s="1"/>
  <c r="J145" i="11"/>
  <c r="L145" i="11" s="1"/>
  <c r="K143" i="11"/>
  <c r="O143" i="11"/>
  <c r="M144" i="10"/>
  <c r="N144" i="10"/>
  <c r="J145" i="10"/>
  <c r="L145" i="10" s="1"/>
  <c r="I146" i="10"/>
  <c r="G140" i="12" s="1"/>
  <c r="K143" i="10"/>
  <c r="O143" i="10"/>
  <c r="N145" i="8"/>
  <c r="M145" i="8"/>
  <c r="K144" i="8"/>
  <c r="O144" i="8"/>
  <c r="I147" i="8"/>
  <c r="I141" i="12" s="1"/>
  <c r="J146" i="8"/>
  <c r="L146" i="8" s="1"/>
  <c r="K143" i="7"/>
  <c r="O143" i="7"/>
  <c r="N144" i="7"/>
  <c r="M144" i="7"/>
  <c r="J145" i="7"/>
  <c r="L145" i="7" s="1"/>
  <c r="I146" i="7"/>
  <c r="C140" i="12" s="1"/>
  <c r="O143" i="1"/>
  <c r="K143" i="1"/>
  <c r="M144" i="1"/>
  <c r="N144" i="1"/>
  <c r="J145" i="1"/>
  <c r="L145" i="1" s="1"/>
  <c r="I146" i="1"/>
  <c r="C136" i="6" l="1"/>
  <c r="D137" i="12"/>
  <c r="F137" i="6"/>
  <c r="J138" i="12"/>
  <c r="E136" i="6"/>
  <c r="H137" i="12"/>
  <c r="D136" i="6"/>
  <c r="F137" i="12"/>
  <c r="A139" i="6"/>
  <c r="A140" i="12"/>
  <c r="B136" i="6"/>
  <c r="B137" i="12"/>
  <c r="N145" i="11"/>
  <c r="M145" i="11"/>
  <c r="J146" i="11"/>
  <c r="L146" i="11" s="1"/>
  <c r="I147" i="11"/>
  <c r="E141" i="12" s="1"/>
  <c r="K144" i="11"/>
  <c r="O144" i="11"/>
  <c r="J146" i="10"/>
  <c r="L146" i="10" s="1"/>
  <c r="I147" i="10"/>
  <c r="G141" i="12" s="1"/>
  <c r="N145" i="10"/>
  <c r="M145" i="10"/>
  <c r="O144" i="10"/>
  <c r="K144" i="10"/>
  <c r="J147" i="8"/>
  <c r="L147" i="8" s="1"/>
  <c r="I148" i="8"/>
  <c r="I142" i="12" s="1"/>
  <c r="N146" i="8"/>
  <c r="M146" i="8"/>
  <c r="K145" i="8"/>
  <c r="O145" i="8"/>
  <c r="I147" i="7"/>
  <c r="C141" i="12" s="1"/>
  <c r="J146" i="7"/>
  <c r="L146" i="7" s="1"/>
  <c r="M145" i="7"/>
  <c r="N145" i="7"/>
  <c r="K144" i="7"/>
  <c r="O144" i="7"/>
  <c r="J146" i="1"/>
  <c r="L146" i="1" s="1"/>
  <c r="I147" i="1"/>
  <c r="N145" i="1"/>
  <c r="M145" i="1"/>
  <c r="O144" i="1"/>
  <c r="K144" i="1"/>
  <c r="E137" i="6" l="1"/>
  <c r="H138" i="12"/>
  <c r="C137" i="6"/>
  <c r="D138" i="12"/>
  <c r="F138" i="6"/>
  <c r="J139" i="12"/>
  <c r="D137" i="6"/>
  <c r="F138" i="12"/>
  <c r="A140" i="6"/>
  <c r="A141" i="12"/>
  <c r="B137" i="6"/>
  <c r="B138" i="12"/>
  <c r="I148" i="11"/>
  <c r="E142" i="12" s="1"/>
  <c r="J147" i="11"/>
  <c r="L147" i="11" s="1"/>
  <c r="M146" i="11"/>
  <c r="N146" i="11"/>
  <c r="O145" i="11"/>
  <c r="K145" i="11"/>
  <c r="O145" i="10"/>
  <c r="K145" i="10"/>
  <c r="M146" i="10"/>
  <c r="N146" i="10"/>
  <c r="J147" i="10"/>
  <c r="L147" i="10" s="1"/>
  <c r="I148" i="10"/>
  <c r="G142" i="12" s="1"/>
  <c r="N147" i="8"/>
  <c r="M147" i="8"/>
  <c r="K146" i="8"/>
  <c r="O146" i="8"/>
  <c r="J148" i="8"/>
  <c r="L148" i="8" s="1"/>
  <c r="I149" i="8"/>
  <c r="I143" i="12" s="1"/>
  <c r="O145" i="7"/>
  <c r="K145" i="7"/>
  <c r="N146" i="7"/>
  <c r="M146" i="7"/>
  <c r="J147" i="7"/>
  <c r="L147" i="7" s="1"/>
  <c r="I148" i="7"/>
  <c r="C142" i="12" s="1"/>
  <c r="O145" i="1"/>
  <c r="K145" i="1"/>
  <c r="I148" i="1"/>
  <c r="J147" i="1"/>
  <c r="L147" i="1" s="1"/>
  <c r="M146" i="1"/>
  <c r="N146" i="1"/>
  <c r="F139" i="6" l="1"/>
  <c r="J140" i="12"/>
  <c r="A141" i="6"/>
  <c r="A142" i="12"/>
  <c r="C138" i="6"/>
  <c r="D139" i="12"/>
  <c r="E138" i="6"/>
  <c r="H139" i="12"/>
  <c r="B138" i="6"/>
  <c r="B139" i="12"/>
  <c r="D138" i="6"/>
  <c r="F139" i="12"/>
  <c r="K146" i="11"/>
  <c r="O146" i="11"/>
  <c r="N147" i="11"/>
  <c r="M147" i="11"/>
  <c r="J148" i="11"/>
  <c r="L148" i="11" s="1"/>
  <c r="I149" i="11"/>
  <c r="E143" i="12" s="1"/>
  <c r="J148" i="10"/>
  <c r="L148" i="10" s="1"/>
  <c r="I149" i="10"/>
  <c r="G143" i="12" s="1"/>
  <c r="N147" i="10"/>
  <c r="M147" i="10"/>
  <c r="K146" i="10"/>
  <c r="O146" i="10"/>
  <c r="O147" i="8"/>
  <c r="K147" i="8"/>
  <c r="J149" i="8"/>
  <c r="L149" i="8" s="1"/>
  <c r="I150" i="8"/>
  <c r="I144" i="12" s="1"/>
  <c r="M148" i="8"/>
  <c r="N148" i="8"/>
  <c r="I149" i="7"/>
  <c r="C143" i="12" s="1"/>
  <c r="J148" i="7"/>
  <c r="L148" i="7" s="1"/>
  <c r="M147" i="7"/>
  <c r="N147" i="7"/>
  <c r="K146" i="7"/>
  <c r="O146" i="7"/>
  <c r="J148" i="1"/>
  <c r="L148" i="1" s="1"/>
  <c r="I149" i="1"/>
  <c r="K146" i="1"/>
  <c r="O146" i="1"/>
  <c r="M147" i="1"/>
  <c r="N147" i="1"/>
  <c r="B139" i="6" l="1"/>
  <c r="B140" i="12"/>
  <c r="C139" i="6"/>
  <c r="D140" i="12"/>
  <c r="E139" i="6"/>
  <c r="H140" i="12"/>
  <c r="A142" i="6"/>
  <c r="A143" i="12"/>
  <c r="D139" i="6"/>
  <c r="F140" i="12"/>
  <c r="F140" i="6"/>
  <c r="J141" i="12"/>
  <c r="I150" i="11"/>
  <c r="E144" i="12" s="1"/>
  <c r="J149" i="11"/>
  <c r="L149" i="11" s="1"/>
  <c r="N148" i="11"/>
  <c r="M148" i="11"/>
  <c r="O147" i="11"/>
  <c r="K147" i="11"/>
  <c r="M148" i="10"/>
  <c r="N148" i="10"/>
  <c r="O147" i="10"/>
  <c r="K147" i="10"/>
  <c r="J149" i="10"/>
  <c r="L149" i="10" s="1"/>
  <c r="I150" i="10"/>
  <c r="G144" i="12" s="1"/>
  <c r="K148" i="8"/>
  <c r="O148" i="8"/>
  <c r="I151" i="8"/>
  <c r="I145" i="12" s="1"/>
  <c r="J150" i="8"/>
  <c r="L150" i="8" s="1"/>
  <c r="N149" i="8"/>
  <c r="M149" i="8"/>
  <c r="K147" i="7"/>
  <c r="O147" i="7"/>
  <c r="M148" i="7"/>
  <c r="N148" i="7"/>
  <c r="J149" i="7"/>
  <c r="L149" i="7" s="1"/>
  <c r="I150" i="7"/>
  <c r="C144" i="12" s="1"/>
  <c r="O147" i="1"/>
  <c r="K147" i="1"/>
  <c r="J149" i="1"/>
  <c r="L149" i="1" s="1"/>
  <c r="I150" i="1"/>
  <c r="N148" i="1"/>
  <c r="M148" i="1"/>
  <c r="A143" i="6" l="1"/>
  <c r="A144" i="12"/>
  <c r="C140" i="6"/>
  <c r="D141" i="12"/>
  <c r="F141" i="6"/>
  <c r="J142" i="12"/>
  <c r="B140" i="6"/>
  <c r="B141" i="12"/>
  <c r="E140" i="6"/>
  <c r="H141" i="12"/>
  <c r="D140" i="6"/>
  <c r="F141" i="12"/>
  <c r="O148" i="11"/>
  <c r="K148" i="11"/>
  <c r="M149" i="11"/>
  <c r="N149" i="11"/>
  <c r="J150" i="11"/>
  <c r="L150" i="11" s="1"/>
  <c r="I151" i="11"/>
  <c r="E145" i="12" s="1"/>
  <c r="N149" i="10"/>
  <c r="M149" i="10"/>
  <c r="J150" i="10"/>
  <c r="L150" i="10" s="1"/>
  <c r="I151" i="10"/>
  <c r="G145" i="12" s="1"/>
  <c r="K148" i="10"/>
  <c r="O148" i="10"/>
  <c r="I152" i="8"/>
  <c r="I146" i="12" s="1"/>
  <c r="J151" i="8"/>
  <c r="L151" i="8" s="1"/>
  <c r="K149" i="8"/>
  <c r="O149" i="8"/>
  <c r="N150" i="8"/>
  <c r="M150" i="8"/>
  <c r="J150" i="7"/>
  <c r="L150" i="7" s="1"/>
  <c r="I151" i="7"/>
  <c r="C145" i="12" s="1"/>
  <c r="N149" i="7"/>
  <c r="M149" i="7"/>
  <c r="O148" i="7"/>
  <c r="K148" i="7"/>
  <c r="M149" i="1"/>
  <c r="N149" i="1"/>
  <c r="O148" i="1"/>
  <c r="K148" i="1"/>
  <c r="I151" i="1"/>
  <c r="J150" i="1"/>
  <c r="L150" i="1" s="1"/>
  <c r="F142" i="6" l="1"/>
  <c r="J143" i="12"/>
  <c r="C141" i="6"/>
  <c r="D142" i="12"/>
  <c r="E141" i="6"/>
  <c r="H142" i="12"/>
  <c r="B141" i="6"/>
  <c r="B142" i="12"/>
  <c r="A144" i="6"/>
  <c r="A145" i="12"/>
  <c r="D141" i="6"/>
  <c r="F142" i="12"/>
  <c r="N150" i="11"/>
  <c r="M150" i="11"/>
  <c r="I152" i="11"/>
  <c r="E146" i="12" s="1"/>
  <c r="J151" i="11"/>
  <c r="L151" i="11" s="1"/>
  <c r="K149" i="11"/>
  <c r="O149" i="11"/>
  <c r="I152" i="10"/>
  <c r="G146" i="12" s="1"/>
  <c r="J151" i="10"/>
  <c r="L151" i="10" s="1"/>
  <c r="N150" i="10"/>
  <c r="M150" i="10"/>
  <c r="K149" i="10"/>
  <c r="O149" i="10"/>
  <c r="J152" i="8"/>
  <c r="L152" i="8" s="1"/>
  <c r="I153" i="8"/>
  <c r="I147" i="12" s="1"/>
  <c r="M151" i="8"/>
  <c r="N151" i="8"/>
  <c r="K150" i="8"/>
  <c r="O150" i="8"/>
  <c r="K149" i="7"/>
  <c r="O149" i="7"/>
  <c r="I152" i="7"/>
  <c r="C146" i="12" s="1"/>
  <c r="J151" i="7"/>
  <c r="L151" i="7" s="1"/>
  <c r="N150" i="7"/>
  <c r="M150" i="7"/>
  <c r="I152" i="1"/>
  <c r="J151" i="1"/>
  <c r="L151" i="1" s="1"/>
  <c r="N150" i="1"/>
  <c r="M150" i="1"/>
  <c r="O149" i="1"/>
  <c r="K149" i="1"/>
  <c r="C142" i="6" l="1"/>
  <c r="D143" i="12"/>
  <c r="E142" i="6"/>
  <c r="H143" i="12"/>
  <c r="F143" i="6"/>
  <c r="J144" i="12"/>
  <c r="D142" i="6"/>
  <c r="F143" i="12"/>
  <c r="B142" i="6"/>
  <c r="B143" i="12"/>
  <c r="A145" i="6"/>
  <c r="A146" i="12"/>
  <c r="I153" i="11"/>
  <c r="E147" i="12" s="1"/>
  <c r="J152" i="11"/>
  <c r="L152" i="11" s="1"/>
  <c r="M151" i="11"/>
  <c r="N151" i="11"/>
  <c r="K150" i="11"/>
  <c r="O150" i="11"/>
  <c r="O150" i="10"/>
  <c r="K150" i="10"/>
  <c r="N151" i="10"/>
  <c r="M151" i="10"/>
  <c r="I153" i="10"/>
  <c r="G147" i="12" s="1"/>
  <c r="J152" i="10"/>
  <c r="L152" i="10" s="1"/>
  <c r="J153" i="8"/>
  <c r="L153" i="8" s="1"/>
  <c r="I154" i="8"/>
  <c r="I148" i="12" s="1"/>
  <c r="K151" i="8"/>
  <c r="O151" i="8"/>
  <c r="N152" i="8"/>
  <c r="M152" i="8"/>
  <c r="O150" i="7"/>
  <c r="K150" i="7"/>
  <c r="N151" i="7"/>
  <c r="M151" i="7"/>
  <c r="J152" i="7"/>
  <c r="L152" i="7" s="1"/>
  <c r="I153" i="7"/>
  <c r="C147" i="12" s="1"/>
  <c r="O150" i="1"/>
  <c r="K150" i="1"/>
  <c r="N151" i="1"/>
  <c r="M151" i="1"/>
  <c r="I153" i="1"/>
  <c r="J152" i="1"/>
  <c r="L152" i="1" s="1"/>
  <c r="C143" i="6" l="1"/>
  <c r="D144" i="12"/>
  <c r="E143" i="6"/>
  <c r="H144" i="12"/>
  <c r="D143" i="6"/>
  <c r="F144" i="12"/>
  <c r="F144" i="6"/>
  <c r="J145" i="12"/>
  <c r="A146" i="6"/>
  <c r="A147" i="12"/>
  <c r="B143" i="6"/>
  <c r="B144" i="12"/>
  <c r="O151" i="11"/>
  <c r="K151" i="11"/>
  <c r="N152" i="11"/>
  <c r="M152" i="11"/>
  <c r="I154" i="11"/>
  <c r="E148" i="12" s="1"/>
  <c r="J153" i="11"/>
  <c r="L153" i="11" s="1"/>
  <c r="M152" i="10"/>
  <c r="N152" i="10"/>
  <c r="K151" i="10"/>
  <c r="O151" i="10"/>
  <c r="J153" i="10"/>
  <c r="L153" i="10" s="1"/>
  <c r="I154" i="10"/>
  <c r="G148" i="12" s="1"/>
  <c r="N153" i="8"/>
  <c r="M153" i="8"/>
  <c r="K152" i="8"/>
  <c r="O152" i="8"/>
  <c r="I155" i="8"/>
  <c r="I149" i="12" s="1"/>
  <c r="J154" i="8"/>
  <c r="L154" i="8" s="1"/>
  <c r="J153" i="7"/>
  <c r="L153" i="7" s="1"/>
  <c r="I154" i="7"/>
  <c r="C148" i="12" s="1"/>
  <c r="N152" i="7"/>
  <c r="M152" i="7"/>
  <c r="K151" i="7"/>
  <c r="O151" i="7"/>
  <c r="M152" i="1"/>
  <c r="N152" i="1"/>
  <c r="J153" i="1"/>
  <c r="L153" i="1" s="1"/>
  <c r="I154" i="1"/>
  <c r="O151" i="1"/>
  <c r="K151" i="1"/>
  <c r="A147" i="6" l="1"/>
  <c r="A148" i="12"/>
  <c r="F145" i="6"/>
  <c r="J146" i="12"/>
  <c r="E144" i="6"/>
  <c r="H145" i="12"/>
  <c r="C144" i="6"/>
  <c r="D145" i="12"/>
  <c r="B144" i="6"/>
  <c r="B145" i="12"/>
  <c r="D144" i="6"/>
  <c r="F145" i="12"/>
  <c r="I155" i="11"/>
  <c r="E149" i="12" s="1"/>
  <c r="J154" i="11"/>
  <c r="L154" i="11" s="1"/>
  <c r="M153" i="11"/>
  <c r="N153" i="11"/>
  <c r="K152" i="11"/>
  <c r="O152" i="11"/>
  <c r="N153" i="10"/>
  <c r="M153" i="10"/>
  <c r="J154" i="10"/>
  <c r="L154" i="10" s="1"/>
  <c r="I155" i="10"/>
  <c r="G149" i="12" s="1"/>
  <c r="O152" i="10"/>
  <c r="K152" i="10"/>
  <c r="N154" i="8"/>
  <c r="M154" i="8"/>
  <c r="O153" i="8"/>
  <c r="K153" i="8"/>
  <c r="J155" i="8"/>
  <c r="L155" i="8" s="1"/>
  <c r="I156" i="8"/>
  <c r="I150" i="12" s="1"/>
  <c r="I155" i="7"/>
  <c r="C149" i="12" s="1"/>
  <c r="J154" i="7"/>
  <c r="L154" i="7" s="1"/>
  <c r="O152" i="7"/>
  <c r="K152" i="7"/>
  <c r="M153" i="7"/>
  <c r="N153" i="7"/>
  <c r="N153" i="1"/>
  <c r="M153" i="1"/>
  <c r="J154" i="1"/>
  <c r="L154" i="1" s="1"/>
  <c r="I155" i="1"/>
  <c r="O152" i="1"/>
  <c r="K152" i="1"/>
  <c r="A148" i="6" l="1"/>
  <c r="A149" i="12"/>
  <c r="F146" i="6"/>
  <c r="J147" i="12"/>
  <c r="E145" i="6"/>
  <c r="H146" i="12"/>
  <c r="B145" i="6"/>
  <c r="B146" i="12"/>
  <c r="D145" i="6"/>
  <c r="F146" i="12"/>
  <c r="C145" i="6"/>
  <c r="D146" i="12"/>
  <c r="O153" i="11"/>
  <c r="K153" i="11"/>
  <c r="M154" i="11"/>
  <c r="N154" i="11"/>
  <c r="I156" i="11"/>
  <c r="E150" i="12" s="1"/>
  <c r="J155" i="11"/>
  <c r="L155" i="11" s="1"/>
  <c r="J155" i="10"/>
  <c r="L155" i="10" s="1"/>
  <c r="I156" i="10"/>
  <c r="G150" i="12" s="1"/>
  <c r="M154" i="10"/>
  <c r="N154" i="10"/>
  <c r="O153" i="10"/>
  <c r="K153" i="10"/>
  <c r="J156" i="8"/>
  <c r="L156" i="8" s="1"/>
  <c r="I157" i="8"/>
  <c r="I151" i="12" s="1"/>
  <c r="N155" i="8"/>
  <c r="M155" i="8"/>
  <c r="K154" i="8"/>
  <c r="O154" i="8"/>
  <c r="K153" i="7"/>
  <c r="O153" i="7"/>
  <c r="N154" i="7"/>
  <c r="M154" i="7"/>
  <c r="J155" i="7"/>
  <c r="L155" i="7" s="1"/>
  <c r="I156" i="7"/>
  <c r="C150" i="12" s="1"/>
  <c r="N154" i="1"/>
  <c r="M154" i="1"/>
  <c r="I156" i="1"/>
  <c r="J155" i="1"/>
  <c r="L155" i="1" s="1"/>
  <c r="K153" i="1"/>
  <c r="O153" i="1"/>
  <c r="C146" i="6" l="1"/>
  <c r="D147" i="12"/>
  <c r="A149" i="6"/>
  <c r="A150" i="12"/>
  <c r="E146" i="6"/>
  <c r="H147" i="12"/>
  <c r="B146" i="6"/>
  <c r="B147" i="12"/>
  <c r="F147" i="6"/>
  <c r="J148" i="12"/>
  <c r="D146" i="6"/>
  <c r="F147" i="12"/>
  <c r="N155" i="11"/>
  <c r="M155" i="11"/>
  <c r="J156" i="11"/>
  <c r="L156" i="11" s="1"/>
  <c r="I157" i="11"/>
  <c r="E151" i="12" s="1"/>
  <c r="K154" i="11"/>
  <c r="O154" i="11"/>
  <c r="J156" i="10"/>
  <c r="L156" i="10" s="1"/>
  <c r="I157" i="10"/>
  <c r="G151" i="12" s="1"/>
  <c r="N155" i="10"/>
  <c r="M155" i="10"/>
  <c r="O154" i="10"/>
  <c r="K154" i="10"/>
  <c r="N156" i="8"/>
  <c r="M156" i="8"/>
  <c r="O155" i="8"/>
  <c r="K155" i="8"/>
  <c r="I158" i="8"/>
  <c r="I152" i="12" s="1"/>
  <c r="J157" i="8"/>
  <c r="L157" i="8" s="1"/>
  <c r="I157" i="7"/>
  <c r="C151" i="12" s="1"/>
  <c r="J156" i="7"/>
  <c r="L156" i="7" s="1"/>
  <c r="K154" i="7"/>
  <c r="O154" i="7"/>
  <c r="N155" i="7"/>
  <c r="M155" i="7"/>
  <c r="M155" i="1"/>
  <c r="N155" i="1"/>
  <c r="I157" i="1"/>
  <c r="J156" i="1"/>
  <c r="L156" i="1" s="1"/>
  <c r="O154" i="1"/>
  <c r="K154" i="1"/>
  <c r="A150" i="6" l="1"/>
  <c r="A151" i="12"/>
  <c r="E147" i="6"/>
  <c r="H148" i="12"/>
  <c r="D147" i="6"/>
  <c r="F148" i="12"/>
  <c r="F148" i="6"/>
  <c r="J149" i="12"/>
  <c r="C147" i="6"/>
  <c r="D148" i="12"/>
  <c r="B147" i="6"/>
  <c r="B148" i="12"/>
  <c r="M156" i="11"/>
  <c r="N156" i="11"/>
  <c r="I158" i="11"/>
  <c r="E152" i="12" s="1"/>
  <c r="J157" i="11"/>
  <c r="L157" i="11" s="1"/>
  <c r="K155" i="11"/>
  <c r="O155" i="11"/>
  <c r="M156" i="10"/>
  <c r="N156" i="10"/>
  <c r="K155" i="10"/>
  <c r="O155" i="10"/>
  <c r="J157" i="10"/>
  <c r="L157" i="10" s="1"/>
  <c r="I158" i="10"/>
  <c r="G152" i="12" s="1"/>
  <c r="N157" i="8"/>
  <c r="M157" i="8"/>
  <c r="I159" i="8"/>
  <c r="I153" i="12" s="1"/>
  <c r="J158" i="8"/>
  <c r="L158" i="8" s="1"/>
  <c r="O156" i="8"/>
  <c r="K156" i="8"/>
  <c r="O155" i="7"/>
  <c r="K155" i="7"/>
  <c r="M156" i="7"/>
  <c r="N156" i="7"/>
  <c r="I158" i="7"/>
  <c r="C152" i="12" s="1"/>
  <c r="J157" i="7"/>
  <c r="L157" i="7" s="1"/>
  <c r="J157" i="1"/>
  <c r="L157" i="1" s="1"/>
  <c r="I158" i="1"/>
  <c r="K155" i="1"/>
  <c r="O155" i="1"/>
  <c r="N156" i="1"/>
  <c r="M156" i="1"/>
  <c r="B148" i="6" l="1"/>
  <c r="B149" i="12"/>
  <c r="A151" i="6"/>
  <c r="A152" i="12"/>
  <c r="E148" i="6"/>
  <c r="H149" i="12"/>
  <c r="D148" i="6"/>
  <c r="F149" i="12"/>
  <c r="C148" i="6"/>
  <c r="D149" i="12"/>
  <c r="F149" i="6"/>
  <c r="J150" i="12"/>
  <c r="I159" i="11"/>
  <c r="E153" i="12" s="1"/>
  <c r="J158" i="11"/>
  <c r="L158" i="11" s="1"/>
  <c r="N157" i="11"/>
  <c r="M157" i="11"/>
  <c r="O156" i="11"/>
  <c r="K156" i="11"/>
  <c r="I159" i="10"/>
  <c r="G153" i="12" s="1"/>
  <c r="J158" i="10"/>
  <c r="L158" i="10" s="1"/>
  <c r="K156" i="10"/>
  <c r="O156" i="10"/>
  <c r="N157" i="10"/>
  <c r="M157" i="10"/>
  <c r="K157" i="8"/>
  <c r="O157" i="8"/>
  <c r="I160" i="8"/>
  <c r="I154" i="12" s="1"/>
  <c r="J159" i="8"/>
  <c r="L159" i="8" s="1"/>
  <c r="N158" i="8"/>
  <c r="M158" i="8"/>
  <c r="K156" i="7"/>
  <c r="O156" i="7"/>
  <c r="N157" i="7"/>
  <c r="M157" i="7"/>
  <c r="J158" i="7"/>
  <c r="L158" i="7" s="1"/>
  <c r="I159" i="7"/>
  <c r="C153" i="12" s="1"/>
  <c r="O156" i="1"/>
  <c r="K156" i="1"/>
  <c r="I159" i="1"/>
  <c r="J158" i="1"/>
  <c r="L158" i="1" s="1"/>
  <c r="N157" i="1"/>
  <c r="M157" i="1"/>
  <c r="C149" i="6" l="1"/>
  <c r="D150" i="12"/>
  <c r="F150" i="6"/>
  <c r="J151" i="12"/>
  <c r="A152" i="6"/>
  <c r="A153" i="12"/>
  <c r="E149" i="6"/>
  <c r="H150" i="12"/>
  <c r="B149" i="6"/>
  <c r="B150" i="12"/>
  <c r="D149" i="6"/>
  <c r="F150" i="12"/>
  <c r="O157" i="11"/>
  <c r="K157" i="11"/>
  <c r="N158" i="11"/>
  <c r="M158" i="11"/>
  <c r="J159" i="11"/>
  <c r="L159" i="11" s="1"/>
  <c r="I160" i="11"/>
  <c r="E154" i="12" s="1"/>
  <c r="O157" i="10"/>
  <c r="K157" i="10"/>
  <c r="I160" i="10"/>
  <c r="G154" i="12" s="1"/>
  <c r="J159" i="10"/>
  <c r="L159" i="10" s="1"/>
  <c r="N158" i="10"/>
  <c r="M158" i="10"/>
  <c r="J160" i="8"/>
  <c r="L160" i="8" s="1"/>
  <c r="I161" i="8"/>
  <c r="I155" i="12" s="1"/>
  <c r="K158" i="8"/>
  <c r="O158" i="8"/>
  <c r="M159" i="8"/>
  <c r="N159" i="8"/>
  <c r="N158" i="7"/>
  <c r="M158" i="7"/>
  <c r="K157" i="7"/>
  <c r="O157" i="7"/>
  <c r="I160" i="7"/>
  <c r="C154" i="12" s="1"/>
  <c r="J159" i="7"/>
  <c r="L159" i="7" s="1"/>
  <c r="J159" i="1"/>
  <c r="L159" i="1" s="1"/>
  <c r="I160" i="1"/>
  <c r="M158" i="1"/>
  <c r="N158" i="1"/>
  <c r="O157" i="1"/>
  <c r="K157" i="1"/>
  <c r="F151" i="6" l="1"/>
  <c r="J152" i="12"/>
  <c r="E150" i="6"/>
  <c r="H151" i="12"/>
  <c r="A153" i="6"/>
  <c r="A154" i="12"/>
  <c r="C150" i="6"/>
  <c r="D151" i="12"/>
  <c r="B150" i="6"/>
  <c r="B151" i="12"/>
  <c r="D150" i="6"/>
  <c r="F151" i="12"/>
  <c r="I161" i="11"/>
  <c r="E155" i="12" s="1"/>
  <c r="J160" i="11"/>
  <c r="L160" i="11" s="1"/>
  <c r="N159" i="11"/>
  <c r="M159" i="11"/>
  <c r="O158" i="11"/>
  <c r="K158" i="11"/>
  <c r="O158" i="10"/>
  <c r="K158" i="10"/>
  <c r="I161" i="10"/>
  <c r="G155" i="12" s="1"/>
  <c r="J160" i="10"/>
  <c r="L160" i="10" s="1"/>
  <c r="N159" i="10"/>
  <c r="M159" i="10"/>
  <c r="O159" i="8"/>
  <c r="K159" i="8"/>
  <c r="N160" i="8"/>
  <c r="M160" i="8"/>
  <c r="J161" i="8"/>
  <c r="L161" i="8" s="1"/>
  <c r="I162" i="8"/>
  <c r="I156" i="12" s="1"/>
  <c r="O158" i="7"/>
  <c r="K158" i="7"/>
  <c r="N159" i="7"/>
  <c r="M159" i="7"/>
  <c r="I161" i="7"/>
  <c r="C155" i="12" s="1"/>
  <c r="J160" i="7"/>
  <c r="L160" i="7" s="1"/>
  <c r="K158" i="1"/>
  <c r="O158" i="1"/>
  <c r="J160" i="1"/>
  <c r="L160" i="1" s="1"/>
  <c r="I161" i="1"/>
  <c r="M159" i="1"/>
  <c r="N159" i="1"/>
  <c r="E151" i="6" l="1"/>
  <c r="H152" i="12"/>
  <c r="A154" i="6"/>
  <c r="A155" i="12"/>
  <c r="B151" i="6"/>
  <c r="B152" i="12"/>
  <c r="C151" i="6"/>
  <c r="D152" i="12"/>
  <c r="F152" i="6"/>
  <c r="J153" i="12"/>
  <c r="D151" i="6"/>
  <c r="F152" i="12"/>
  <c r="N160" i="11"/>
  <c r="M160" i="11"/>
  <c r="K159" i="11"/>
  <c r="O159" i="11"/>
  <c r="J161" i="11"/>
  <c r="L161" i="11" s="1"/>
  <c r="I162" i="11"/>
  <c r="E156" i="12" s="1"/>
  <c r="O159" i="10"/>
  <c r="K159" i="10"/>
  <c r="M160" i="10"/>
  <c r="N160" i="10"/>
  <c r="J161" i="10"/>
  <c r="L161" i="10" s="1"/>
  <c r="I162" i="10"/>
  <c r="G156" i="12" s="1"/>
  <c r="I163" i="8"/>
  <c r="I157" i="12" s="1"/>
  <c r="J162" i="8"/>
  <c r="L162" i="8" s="1"/>
  <c r="M161" i="8"/>
  <c r="N161" i="8"/>
  <c r="O160" i="8"/>
  <c r="K160" i="8"/>
  <c r="J161" i="7"/>
  <c r="L161" i="7" s="1"/>
  <c r="I162" i="7"/>
  <c r="C156" i="12" s="1"/>
  <c r="K159" i="7"/>
  <c r="O159" i="7"/>
  <c r="M160" i="7"/>
  <c r="N160" i="7"/>
  <c r="N160" i="1"/>
  <c r="M160" i="1"/>
  <c r="K159" i="1"/>
  <c r="O159" i="1"/>
  <c r="J161" i="1"/>
  <c r="L161" i="1" s="1"/>
  <c r="I162" i="1"/>
  <c r="D152" i="6" l="1"/>
  <c r="F153" i="12"/>
  <c r="E152" i="6"/>
  <c r="H153" i="12"/>
  <c r="B152" i="6"/>
  <c r="B153" i="12"/>
  <c r="A155" i="6"/>
  <c r="A156" i="12"/>
  <c r="C152" i="6"/>
  <c r="D153" i="12"/>
  <c r="F153" i="6"/>
  <c r="J154" i="12"/>
  <c r="J162" i="11"/>
  <c r="L162" i="11" s="1"/>
  <c r="I163" i="11"/>
  <c r="E157" i="12" s="1"/>
  <c r="N161" i="11"/>
  <c r="M161" i="11"/>
  <c r="O160" i="11"/>
  <c r="K160" i="11"/>
  <c r="O160" i="10"/>
  <c r="K160" i="10"/>
  <c r="J162" i="10"/>
  <c r="L162" i="10" s="1"/>
  <c r="I163" i="10"/>
  <c r="G157" i="12" s="1"/>
  <c r="N161" i="10"/>
  <c r="M161" i="10"/>
  <c r="K161" i="8"/>
  <c r="O161" i="8"/>
  <c r="M162" i="8"/>
  <c r="N162" i="8"/>
  <c r="J163" i="8"/>
  <c r="L163" i="8" s="1"/>
  <c r="I164" i="8"/>
  <c r="I158" i="12" s="1"/>
  <c r="O160" i="7"/>
  <c r="K160" i="7"/>
  <c r="N161" i="7"/>
  <c r="M161" i="7"/>
  <c r="J162" i="7"/>
  <c r="L162" i="7" s="1"/>
  <c r="I163" i="7"/>
  <c r="C157" i="12" s="1"/>
  <c r="I163" i="1"/>
  <c r="J162" i="1"/>
  <c r="L162" i="1" s="1"/>
  <c r="N161" i="1"/>
  <c r="M161" i="1"/>
  <c r="K160" i="1"/>
  <c r="O160" i="1"/>
  <c r="C153" i="6" l="1"/>
  <c r="D154" i="12"/>
  <c r="E153" i="6"/>
  <c r="H154" i="12"/>
  <c r="B153" i="6"/>
  <c r="B154" i="12"/>
  <c r="F154" i="6"/>
  <c r="J155" i="12"/>
  <c r="A156" i="6"/>
  <c r="A157" i="12"/>
  <c r="D153" i="6"/>
  <c r="F154" i="12"/>
  <c r="I164" i="11"/>
  <c r="E158" i="12" s="1"/>
  <c r="J163" i="11"/>
  <c r="L163" i="11" s="1"/>
  <c r="O161" i="11"/>
  <c r="K161" i="11"/>
  <c r="N162" i="11"/>
  <c r="M162" i="11"/>
  <c r="J163" i="10"/>
  <c r="L163" i="10" s="1"/>
  <c r="I164" i="10"/>
  <c r="G158" i="12" s="1"/>
  <c r="O161" i="10"/>
  <c r="K161" i="10"/>
  <c r="M162" i="10"/>
  <c r="N162" i="10"/>
  <c r="K162" i="8"/>
  <c r="O162" i="8"/>
  <c r="J164" i="8"/>
  <c r="L164" i="8" s="1"/>
  <c r="I165" i="8"/>
  <c r="I159" i="12" s="1"/>
  <c r="M163" i="8"/>
  <c r="N163" i="8"/>
  <c r="I164" i="7"/>
  <c r="C158" i="12" s="1"/>
  <c r="J163" i="7"/>
  <c r="L163" i="7" s="1"/>
  <c r="K161" i="7"/>
  <c r="O161" i="7"/>
  <c r="N162" i="7"/>
  <c r="M162" i="7"/>
  <c r="O161" i="1"/>
  <c r="K161" i="1"/>
  <c r="N162" i="1"/>
  <c r="M162" i="1"/>
  <c r="I164" i="1"/>
  <c r="J163" i="1"/>
  <c r="L163" i="1" s="1"/>
  <c r="D154" i="6" l="1"/>
  <c r="F155" i="12"/>
  <c r="C154" i="6"/>
  <c r="D155" i="12"/>
  <c r="F155" i="6"/>
  <c r="J156" i="12"/>
  <c r="A157" i="6"/>
  <c r="A158" i="12"/>
  <c r="B154" i="6"/>
  <c r="B155" i="12"/>
  <c r="E154" i="6"/>
  <c r="H155" i="12"/>
  <c r="O162" i="11"/>
  <c r="K162" i="11"/>
  <c r="N163" i="11"/>
  <c r="M163" i="11"/>
  <c r="I165" i="11"/>
  <c r="E159" i="12" s="1"/>
  <c r="J164" i="11"/>
  <c r="L164" i="11" s="1"/>
  <c r="O162" i="10"/>
  <c r="K162" i="10"/>
  <c r="I165" i="10"/>
  <c r="G159" i="12" s="1"/>
  <c r="J164" i="10"/>
  <c r="L164" i="10" s="1"/>
  <c r="N163" i="10"/>
  <c r="M163" i="10"/>
  <c r="O163" i="8"/>
  <c r="K163" i="8"/>
  <c r="I166" i="8"/>
  <c r="I160" i="12" s="1"/>
  <c r="J165" i="8"/>
  <c r="L165" i="8" s="1"/>
  <c r="N164" i="8"/>
  <c r="M164" i="8"/>
  <c r="O162" i="7"/>
  <c r="K162" i="7"/>
  <c r="I165" i="7"/>
  <c r="C159" i="12" s="1"/>
  <c r="J164" i="7"/>
  <c r="L164" i="7" s="1"/>
  <c r="N163" i="7"/>
  <c r="M163" i="7"/>
  <c r="O162" i="1"/>
  <c r="K162" i="1"/>
  <c r="M163" i="1"/>
  <c r="N163" i="1"/>
  <c r="J164" i="1"/>
  <c r="L164" i="1" s="1"/>
  <c r="I165" i="1"/>
  <c r="C155" i="6" l="1"/>
  <c r="D156" i="12"/>
  <c r="E155" i="6"/>
  <c r="H156" i="12"/>
  <c r="A158" i="6"/>
  <c r="A159" i="12"/>
  <c r="B155" i="6"/>
  <c r="B156" i="12"/>
  <c r="F156" i="6"/>
  <c r="J157" i="12"/>
  <c r="D155" i="6"/>
  <c r="F156" i="12"/>
  <c r="I166" i="11"/>
  <c r="E160" i="12" s="1"/>
  <c r="J165" i="11"/>
  <c r="L165" i="11" s="1"/>
  <c r="N164" i="11"/>
  <c r="M164" i="11"/>
  <c r="K163" i="11"/>
  <c r="O163" i="11"/>
  <c r="K163" i="10"/>
  <c r="O163" i="10"/>
  <c r="J165" i="10"/>
  <c r="L165" i="10" s="1"/>
  <c r="I166" i="10"/>
  <c r="G160" i="12" s="1"/>
  <c r="M164" i="10"/>
  <c r="N164" i="10"/>
  <c r="O164" i="8"/>
  <c r="K164" i="8"/>
  <c r="N165" i="8"/>
  <c r="M165" i="8"/>
  <c r="I167" i="8"/>
  <c r="I161" i="12" s="1"/>
  <c r="J166" i="8"/>
  <c r="L166" i="8" s="1"/>
  <c r="O163" i="7"/>
  <c r="K163" i="7"/>
  <c r="J165" i="7"/>
  <c r="L165" i="7" s="1"/>
  <c r="I166" i="7"/>
  <c r="C160" i="12" s="1"/>
  <c r="M164" i="7"/>
  <c r="N164" i="7"/>
  <c r="N164" i="1"/>
  <c r="M164" i="1"/>
  <c r="I166" i="1"/>
  <c r="J165" i="1"/>
  <c r="L165" i="1" s="1"/>
  <c r="O163" i="1"/>
  <c r="K163" i="1"/>
  <c r="E156" i="6" l="1"/>
  <c r="H157" i="12"/>
  <c r="A159" i="6"/>
  <c r="A160" i="12"/>
  <c r="C156" i="6"/>
  <c r="D157" i="12"/>
  <c r="D156" i="6"/>
  <c r="F157" i="12"/>
  <c r="B156" i="6"/>
  <c r="B157" i="12"/>
  <c r="F157" i="6"/>
  <c r="J158" i="12"/>
  <c r="K164" i="11"/>
  <c r="O164" i="11"/>
  <c r="M165" i="11"/>
  <c r="N165" i="11"/>
  <c r="J166" i="11"/>
  <c r="L166" i="11" s="1"/>
  <c r="I167" i="11"/>
  <c r="E161" i="12" s="1"/>
  <c r="N165" i="10"/>
  <c r="M165" i="10"/>
  <c r="K164" i="10"/>
  <c r="O164" i="10"/>
  <c r="I167" i="10"/>
  <c r="G161" i="12" s="1"/>
  <c r="J166" i="10"/>
  <c r="L166" i="10" s="1"/>
  <c r="N166" i="8"/>
  <c r="M166" i="8"/>
  <c r="I168" i="8"/>
  <c r="I162" i="12" s="1"/>
  <c r="J167" i="8"/>
  <c r="L167" i="8" s="1"/>
  <c r="O165" i="8"/>
  <c r="K165" i="8"/>
  <c r="J166" i="7"/>
  <c r="L166" i="7" s="1"/>
  <c r="I167" i="7"/>
  <c r="C161" i="12" s="1"/>
  <c r="N165" i="7"/>
  <c r="M165" i="7"/>
  <c r="O164" i="7"/>
  <c r="K164" i="7"/>
  <c r="I167" i="1"/>
  <c r="J166" i="1"/>
  <c r="L166" i="1" s="1"/>
  <c r="M165" i="1"/>
  <c r="N165" i="1"/>
  <c r="K164" i="1"/>
  <c r="O164" i="1"/>
  <c r="C157" i="6" l="1"/>
  <c r="D158" i="12"/>
  <c r="E157" i="6"/>
  <c r="H158" i="12"/>
  <c r="D157" i="6"/>
  <c r="F158" i="12"/>
  <c r="B157" i="6"/>
  <c r="B158" i="12"/>
  <c r="A160" i="6"/>
  <c r="A161" i="12"/>
  <c r="F158" i="6"/>
  <c r="J159" i="12"/>
  <c r="I168" i="11"/>
  <c r="E162" i="12" s="1"/>
  <c r="J167" i="11"/>
  <c r="L167" i="11" s="1"/>
  <c r="N166" i="11"/>
  <c r="M166" i="11"/>
  <c r="O165" i="11"/>
  <c r="K165" i="11"/>
  <c r="N166" i="10"/>
  <c r="M166" i="10"/>
  <c r="I168" i="10"/>
  <c r="G162" i="12" s="1"/>
  <c r="J167" i="10"/>
  <c r="L167" i="10" s="1"/>
  <c r="O165" i="10"/>
  <c r="K165" i="10"/>
  <c r="O166" i="8"/>
  <c r="K166" i="8"/>
  <c r="M167" i="8"/>
  <c r="N167" i="8"/>
  <c r="J168" i="8"/>
  <c r="L168" i="8" s="1"/>
  <c r="I169" i="8"/>
  <c r="I163" i="12" s="1"/>
  <c r="I168" i="7"/>
  <c r="C162" i="12" s="1"/>
  <c r="J167" i="7"/>
  <c r="L167" i="7" s="1"/>
  <c r="K165" i="7"/>
  <c r="O165" i="7"/>
  <c r="N166" i="7"/>
  <c r="M166" i="7"/>
  <c r="O165" i="1"/>
  <c r="K165" i="1"/>
  <c r="M166" i="1"/>
  <c r="N166" i="1"/>
  <c r="J167" i="1"/>
  <c r="L167" i="1" s="1"/>
  <c r="I168" i="1"/>
  <c r="E158" i="6" l="1"/>
  <c r="H159" i="12"/>
  <c r="A161" i="6"/>
  <c r="A162" i="12"/>
  <c r="C158" i="6"/>
  <c r="D159" i="12"/>
  <c r="B158" i="6"/>
  <c r="B159" i="12"/>
  <c r="F159" i="6"/>
  <c r="J160" i="12"/>
  <c r="D158" i="6"/>
  <c r="F159" i="12"/>
  <c r="J168" i="11"/>
  <c r="L168" i="11" s="1"/>
  <c r="I169" i="11"/>
  <c r="E163" i="12" s="1"/>
  <c r="K166" i="11"/>
  <c r="O166" i="11"/>
  <c r="N167" i="11"/>
  <c r="M167" i="11"/>
  <c r="I169" i="10"/>
  <c r="G163" i="12" s="1"/>
  <c r="J168" i="10"/>
  <c r="L168" i="10" s="1"/>
  <c r="N167" i="10"/>
  <c r="M167" i="10"/>
  <c r="O166" i="10"/>
  <c r="K166" i="10"/>
  <c r="J169" i="8"/>
  <c r="L169" i="8" s="1"/>
  <c r="I170" i="8"/>
  <c r="I164" i="12" s="1"/>
  <c r="K167" i="8"/>
  <c r="O167" i="8"/>
  <c r="N168" i="8"/>
  <c r="M168" i="8"/>
  <c r="N167" i="7"/>
  <c r="M167" i="7"/>
  <c r="K166" i="7"/>
  <c r="O166" i="7"/>
  <c r="J168" i="7"/>
  <c r="L168" i="7" s="1"/>
  <c r="I169" i="7"/>
  <c r="C163" i="12" s="1"/>
  <c r="I169" i="1"/>
  <c r="J168" i="1"/>
  <c r="L168" i="1" s="1"/>
  <c r="K166" i="1"/>
  <c r="O166" i="1"/>
  <c r="N167" i="1"/>
  <c r="M167" i="1"/>
  <c r="F160" i="6" l="1"/>
  <c r="J161" i="12"/>
  <c r="D159" i="6"/>
  <c r="F160" i="12"/>
  <c r="B159" i="6"/>
  <c r="B160" i="12"/>
  <c r="E159" i="6"/>
  <c r="H160" i="12"/>
  <c r="C159" i="6"/>
  <c r="D160" i="12"/>
  <c r="A162" i="6"/>
  <c r="A163" i="12"/>
  <c r="O167" i="11"/>
  <c r="K167" i="11"/>
  <c r="I170" i="11"/>
  <c r="E164" i="12" s="1"/>
  <c r="J169" i="11"/>
  <c r="L169" i="11" s="1"/>
  <c r="M168" i="11"/>
  <c r="N168" i="11"/>
  <c r="O167" i="10"/>
  <c r="K167" i="10"/>
  <c r="M168" i="10"/>
  <c r="N168" i="10"/>
  <c r="J169" i="10"/>
  <c r="L169" i="10" s="1"/>
  <c r="I170" i="10"/>
  <c r="G164" i="12" s="1"/>
  <c r="I171" i="8"/>
  <c r="I165" i="12" s="1"/>
  <c r="J170" i="8"/>
  <c r="L170" i="8" s="1"/>
  <c r="K168" i="8"/>
  <c r="O168" i="8"/>
  <c r="N169" i="8"/>
  <c r="M169" i="8"/>
  <c r="J169" i="7"/>
  <c r="L169" i="7" s="1"/>
  <c r="I170" i="7"/>
  <c r="C164" i="12" s="1"/>
  <c r="K167" i="7"/>
  <c r="O167" i="7"/>
  <c r="M168" i="7"/>
  <c r="N168" i="7"/>
  <c r="K167" i="1"/>
  <c r="O167" i="1"/>
  <c r="M168" i="1"/>
  <c r="N168" i="1"/>
  <c r="I170" i="1"/>
  <c r="J169" i="1"/>
  <c r="L169" i="1" s="1"/>
  <c r="E160" i="6" l="1"/>
  <c r="H161" i="12"/>
  <c r="F161" i="6"/>
  <c r="J162" i="12"/>
  <c r="B160" i="6"/>
  <c r="B161" i="12"/>
  <c r="C160" i="6"/>
  <c r="D161" i="12"/>
  <c r="A163" i="6"/>
  <c r="A164" i="12"/>
  <c r="D160" i="6"/>
  <c r="F161" i="12"/>
  <c r="O168" i="11"/>
  <c r="K168" i="11"/>
  <c r="M169" i="11"/>
  <c r="N169" i="11"/>
  <c r="J170" i="11"/>
  <c r="L170" i="11" s="1"/>
  <c r="I171" i="11"/>
  <c r="E165" i="12" s="1"/>
  <c r="N169" i="10"/>
  <c r="M169" i="10"/>
  <c r="J170" i="10"/>
  <c r="L170" i="10" s="1"/>
  <c r="I171" i="10"/>
  <c r="G165" i="12" s="1"/>
  <c r="O168" i="10"/>
  <c r="K168" i="10"/>
  <c r="K169" i="8"/>
  <c r="O169" i="8"/>
  <c r="M170" i="8"/>
  <c r="N170" i="8"/>
  <c r="J171" i="8"/>
  <c r="L171" i="8" s="1"/>
  <c r="I172" i="8"/>
  <c r="I166" i="12" s="1"/>
  <c r="N169" i="7"/>
  <c r="M169" i="7"/>
  <c r="O168" i="7"/>
  <c r="K168" i="7"/>
  <c r="I171" i="7"/>
  <c r="C165" i="12" s="1"/>
  <c r="J170" i="7"/>
  <c r="L170" i="7" s="1"/>
  <c r="J170" i="1"/>
  <c r="L170" i="1" s="1"/>
  <c r="I171" i="1"/>
  <c r="K168" i="1"/>
  <c r="O168" i="1"/>
  <c r="N169" i="1"/>
  <c r="M169" i="1"/>
  <c r="B161" i="6" l="1"/>
  <c r="B162" i="12"/>
  <c r="E161" i="6"/>
  <c r="H162" i="12"/>
  <c r="A164" i="6"/>
  <c r="A165" i="12"/>
  <c r="F162" i="6"/>
  <c r="J163" i="12"/>
  <c r="C161" i="6"/>
  <c r="D162" i="12"/>
  <c r="D161" i="6"/>
  <c r="F162" i="12"/>
  <c r="J171" i="11"/>
  <c r="L171" i="11" s="1"/>
  <c r="I172" i="11"/>
  <c r="E166" i="12" s="1"/>
  <c r="M170" i="11"/>
  <c r="N170" i="11"/>
  <c r="K169" i="11"/>
  <c r="O169" i="11"/>
  <c r="M170" i="10"/>
  <c r="N170" i="10"/>
  <c r="J171" i="10"/>
  <c r="L171" i="10" s="1"/>
  <c r="I172" i="10"/>
  <c r="G166" i="12" s="1"/>
  <c r="O169" i="10"/>
  <c r="K169" i="10"/>
  <c r="J172" i="8"/>
  <c r="L172" i="8" s="1"/>
  <c r="I173" i="8"/>
  <c r="I167" i="12" s="1"/>
  <c r="K170" i="8"/>
  <c r="O170" i="8"/>
  <c r="M171" i="8"/>
  <c r="N171" i="8"/>
  <c r="N170" i="7"/>
  <c r="M170" i="7"/>
  <c r="I172" i="7"/>
  <c r="C166" i="12" s="1"/>
  <c r="J171" i="7"/>
  <c r="L171" i="7" s="1"/>
  <c r="O169" i="7"/>
  <c r="K169" i="7"/>
  <c r="I172" i="1"/>
  <c r="J171" i="1"/>
  <c r="L171" i="1" s="1"/>
  <c r="K169" i="1"/>
  <c r="O169" i="1"/>
  <c r="M170" i="1"/>
  <c r="N170" i="1"/>
  <c r="F163" i="6" l="1"/>
  <c r="J164" i="12"/>
  <c r="B162" i="6"/>
  <c r="B163" i="12"/>
  <c r="C162" i="6"/>
  <c r="D163" i="12"/>
  <c r="E162" i="6"/>
  <c r="H163" i="12"/>
  <c r="D162" i="6"/>
  <c r="F163" i="12"/>
  <c r="A165" i="6"/>
  <c r="A166" i="12"/>
  <c r="O170" i="11"/>
  <c r="K170" i="11"/>
  <c r="J172" i="11"/>
  <c r="L172" i="11" s="1"/>
  <c r="I173" i="11"/>
  <c r="E167" i="12" s="1"/>
  <c r="N171" i="11"/>
  <c r="M171" i="11"/>
  <c r="I173" i="10"/>
  <c r="G167" i="12" s="1"/>
  <c r="J172" i="10"/>
  <c r="L172" i="10" s="1"/>
  <c r="O170" i="10"/>
  <c r="K170" i="10"/>
  <c r="N171" i="10"/>
  <c r="M171" i="10"/>
  <c r="K171" i="8"/>
  <c r="O171" i="8"/>
  <c r="J173" i="8"/>
  <c r="L173" i="8" s="1"/>
  <c r="I174" i="8"/>
  <c r="I168" i="12" s="1"/>
  <c r="N172" i="8"/>
  <c r="M172" i="8"/>
  <c r="M171" i="7"/>
  <c r="N171" i="7"/>
  <c r="I173" i="7"/>
  <c r="C167" i="12" s="1"/>
  <c r="J172" i="7"/>
  <c r="L172" i="7" s="1"/>
  <c r="O170" i="7"/>
  <c r="K170" i="7"/>
  <c r="O170" i="1"/>
  <c r="K170" i="1"/>
  <c r="N171" i="1"/>
  <c r="M171" i="1"/>
  <c r="I173" i="1"/>
  <c r="J172" i="1"/>
  <c r="L172" i="1" s="1"/>
  <c r="F164" i="6" l="1"/>
  <c r="J165" i="12"/>
  <c r="C163" i="6"/>
  <c r="D164" i="12"/>
  <c r="A166" i="6"/>
  <c r="A167" i="12"/>
  <c r="B163" i="6"/>
  <c r="B164" i="12"/>
  <c r="E163" i="6"/>
  <c r="H164" i="12"/>
  <c r="D163" i="6"/>
  <c r="F164" i="12"/>
  <c r="N172" i="11"/>
  <c r="M172" i="11"/>
  <c r="I174" i="11"/>
  <c r="E168" i="12" s="1"/>
  <c r="J173" i="11"/>
  <c r="L173" i="11" s="1"/>
  <c r="K171" i="11"/>
  <c r="O171" i="11"/>
  <c r="J173" i="10"/>
  <c r="L173" i="10" s="1"/>
  <c r="I174" i="10"/>
  <c r="G168" i="12" s="1"/>
  <c r="K171" i="10"/>
  <c r="O171" i="10"/>
  <c r="M172" i="10"/>
  <c r="N172" i="10"/>
  <c r="K172" i="8"/>
  <c r="O172" i="8"/>
  <c r="I175" i="8"/>
  <c r="I169" i="12" s="1"/>
  <c r="J174" i="8"/>
  <c r="L174" i="8" s="1"/>
  <c r="N173" i="8"/>
  <c r="M173" i="8"/>
  <c r="M172" i="7"/>
  <c r="N172" i="7"/>
  <c r="J173" i="7"/>
  <c r="L173" i="7" s="1"/>
  <c r="I174" i="7"/>
  <c r="C168" i="12" s="1"/>
  <c r="K171" i="7"/>
  <c r="O171" i="7"/>
  <c r="M172" i="1"/>
  <c r="N172" i="1"/>
  <c r="J173" i="1"/>
  <c r="L173" i="1" s="1"/>
  <c r="I174" i="1"/>
  <c r="K171" i="1"/>
  <c r="O171" i="1"/>
  <c r="C164" i="6" l="1"/>
  <c r="D165" i="12"/>
  <c r="B164" i="6"/>
  <c r="B165" i="12"/>
  <c r="F165" i="6"/>
  <c r="J166" i="12"/>
  <c r="A167" i="6"/>
  <c r="A168" i="12"/>
  <c r="E164" i="6"/>
  <c r="H165" i="12"/>
  <c r="D164" i="6"/>
  <c r="F165" i="12"/>
  <c r="M173" i="11"/>
  <c r="N173" i="11"/>
  <c r="J174" i="11"/>
  <c r="L174" i="11" s="1"/>
  <c r="I175" i="11"/>
  <c r="E169" i="12" s="1"/>
  <c r="K172" i="11"/>
  <c r="O172" i="11"/>
  <c r="K172" i="10"/>
  <c r="O172" i="10"/>
  <c r="I175" i="10"/>
  <c r="G169" i="12" s="1"/>
  <c r="J174" i="10"/>
  <c r="L174" i="10" s="1"/>
  <c r="N173" i="10"/>
  <c r="M173" i="10"/>
  <c r="O173" i="8"/>
  <c r="K173" i="8"/>
  <c r="N174" i="8"/>
  <c r="M174" i="8"/>
  <c r="I176" i="8"/>
  <c r="I170" i="12" s="1"/>
  <c r="J175" i="8"/>
  <c r="L175" i="8" s="1"/>
  <c r="J174" i="7"/>
  <c r="L174" i="7" s="1"/>
  <c r="I175" i="7"/>
  <c r="C169" i="12" s="1"/>
  <c r="N173" i="7"/>
  <c r="M173" i="7"/>
  <c r="O172" i="7"/>
  <c r="K172" i="7"/>
  <c r="N173" i="1"/>
  <c r="M173" i="1"/>
  <c r="K172" i="1"/>
  <c r="O172" i="1"/>
  <c r="I175" i="1"/>
  <c r="J174" i="1"/>
  <c r="L174" i="1" s="1"/>
  <c r="F166" i="6" l="1"/>
  <c r="J167" i="12"/>
  <c r="B165" i="6"/>
  <c r="B166" i="12"/>
  <c r="E165" i="6"/>
  <c r="H166" i="12"/>
  <c r="A168" i="6"/>
  <c r="A169" i="12"/>
  <c r="C165" i="6"/>
  <c r="D166" i="12"/>
  <c r="D165" i="6"/>
  <c r="F166" i="12"/>
  <c r="J175" i="11"/>
  <c r="L175" i="11" s="1"/>
  <c r="I176" i="11"/>
  <c r="E170" i="12" s="1"/>
  <c r="M174" i="11"/>
  <c r="N174" i="11"/>
  <c r="O173" i="11"/>
  <c r="K173" i="11"/>
  <c r="O173" i="10"/>
  <c r="K173" i="10"/>
  <c r="N174" i="10"/>
  <c r="M174" i="10"/>
  <c r="I176" i="10"/>
  <c r="G170" i="12" s="1"/>
  <c r="J175" i="10"/>
  <c r="L175" i="10" s="1"/>
  <c r="M175" i="8"/>
  <c r="N175" i="8"/>
  <c r="J176" i="8"/>
  <c r="L176" i="8" s="1"/>
  <c r="I177" i="8"/>
  <c r="I171" i="12" s="1"/>
  <c r="K174" i="8"/>
  <c r="O174" i="8"/>
  <c r="I176" i="7"/>
  <c r="C170" i="12" s="1"/>
  <c r="J175" i="7"/>
  <c r="L175" i="7" s="1"/>
  <c r="O173" i="7"/>
  <c r="K173" i="7"/>
  <c r="N174" i="7"/>
  <c r="M174" i="7"/>
  <c r="M174" i="1"/>
  <c r="N174" i="1"/>
  <c r="J175" i="1"/>
  <c r="L175" i="1" s="1"/>
  <c r="I176" i="1"/>
  <c r="O173" i="1"/>
  <c r="K173" i="1"/>
  <c r="A169" i="6" l="1"/>
  <c r="A170" i="12"/>
  <c r="E166" i="6"/>
  <c r="H167" i="12"/>
  <c r="F167" i="6"/>
  <c r="J168" i="12"/>
  <c r="B166" i="6"/>
  <c r="B167" i="12"/>
  <c r="C166" i="6"/>
  <c r="D167" i="12"/>
  <c r="D166" i="6"/>
  <c r="F167" i="12"/>
  <c r="K174" i="11"/>
  <c r="O174" i="11"/>
  <c r="I177" i="11"/>
  <c r="E171" i="12" s="1"/>
  <c r="J176" i="11"/>
  <c r="L176" i="11" s="1"/>
  <c r="N175" i="11"/>
  <c r="M175" i="11"/>
  <c r="K174" i="10"/>
  <c r="O174" i="10"/>
  <c r="I177" i="10"/>
  <c r="G171" i="12" s="1"/>
  <c r="J176" i="10"/>
  <c r="L176" i="10" s="1"/>
  <c r="N175" i="10"/>
  <c r="M175" i="10"/>
  <c r="J177" i="8"/>
  <c r="L177" i="8" s="1"/>
  <c r="I178" i="8"/>
  <c r="I172" i="12" s="1"/>
  <c r="N176" i="8"/>
  <c r="M176" i="8"/>
  <c r="O175" i="8"/>
  <c r="K175" i="8"/>
  <c r="K174" i="7"/>
  <c r="O174" i="7"/>
  <c r="M175" i="7"/>
  <c r="N175" i="7"/>
  <c r="J176" i="7"/>
  <c r="L176" i="7" s="1"/>
  <c r="I177" i="7"/>
  <c r="C171" i="12" s="1"/>
  <c r="N175" i="1"/>
  <c r="M175" i="1"/>
  <c r="K174" i="1"/>
  <c r="O174" i="1"/>
  <c r="J176" i="1"/>
  <c r="L176" i="1" s="1"/>
  <c r="I177" i="1"/>
  <c r="C167" i="6" l="1"/>
  <c r="D168" i="12"/>
  <c r="A170" i="6"/>
  <c r="A171" i="12"/>
  <c r="D167" i="6"/>
  <c r="F168" i="12"/>
  <c r="B167" i="6"/>
  <c r="B168" i="12"/>
  <c r="E167" i="6"/>
  <c r="H168" i="12"/>
  <c r="F168" i="6"/>
  <c r="J169" i="12"/>
  <c r="K175" i="11"/>
  <c r="O175" i="11"/>
  <c r="M176" i="11"/>
  <c r="N176" i="11"/>
  <c r="I178" i="11"/>
  <c r="E172" i="12" s="1"/>
  <c r="J177" i="11"/>
  <c r="L177" i="11" s="1"/>
  <c r="O175" i="10"/>
  <c r="K175" i="10"/>
  <c r="M176" i="10"/>
  <c r="N176" i="10"/>
  <c r="J177" i="10"/>
  <c r="L177" i="10" s="1"/>
  <c r="I178" i="10"/>
  <c r="G172" i="12" s="1"/>
  <c r="I179" i="8"/>
  <c r="I173" i="12" s="1"/>
  <c r="J178" i="8"/>
  <c r="L178" i="8" s="1"/>
  <c r="O176" i="8"/>
  <c r="K176" i="8"/>
  <c r="N177" i="8"/>
  <c r="M177" i="8"/>
  <c r="K175" i="7"/>
  <c r="O175" i="7"/>
  <c r="J177" i="7"/>
  <c r="L177" i="7" s="1"/>
  <c r="I178" i="7"/>
  <c r="C172" i="12" s="1"/>
  <c r="M176" i="7"/>
  <c r="N176" i="7"/>
  <c r="I178" i="1"/>
  <c r="J177" i="1"/>
  <c r="L177" i="1" s="1"/>
  <c r="M176" i="1"/>
  <c r="N176" i="1"/>
  <c r="O175" i="1"/>
  <c r="K175" i="1"/>
  <c r="E168" i="6" l="1"/>
  <c r="H169" i="12"/>
  <c r="C168" i="6"/>
  <c r="D169" i="12"/>
  <c r="F169" i="6"/>
  <c r="J170" i="12"/>
  <c r="D168" i="6"/>
  <c r="F169" i="12"/>
  <c r="B168" i="6"/>
  <c r="B169" i="12"/>
  <c r="A171" i="6"/>
  <c r="A172" i="12"/>
  <c r="J178" i="11"/>
  <c r="L178" i="11" s="1"/>
  <c r="I179" i="11"/>
  <c r="E173" i="12" s="1"/>
  <c r="N177" i="11"/>
  <c r="M177" i="11"/>
  <c r="K176" i="11"/>
  <c r="O176" i="11"/>
  <c r="J178" i="10"/>
  <c r="L178" i="10" s="1"/>
  <c r="I179" i="10"/>
  <c r="G173" i="12" s="1"/>
  <c r="N177" i="10"/>
  <c r="M177" i="10"/>
  <c r="K176" i="10"/>
  <c r="O176" i="10"/>
  <c r="N178" i="8"/>
  <c r="M178" i="8"/>
  <c r="K177" i="8"/>
  <c r="O177" i="8"/>
  <c r="I180" i="8"/>
  <c r="I174" i="12" s="1"/>
  <c r="J179" i="8"/>
  <c r="L179" i="8" s="1"/>
  <c r="I179" i="7"/>
  <c r="C173" i="12" s="1"/>
  <c r="J178" i="7"/>
  <c r="L178" i="7" s="1"/>
  <c r="O176" i="7"/>
  <c r="K176" i="7"/>
  <c r="N177" i="7"/>
  <c r="M177" i="7"/>
  <c r="K176" i="1"/>
  <c r="O176" i="1"/>
  <c r="M177" i="1"/>
  <c r="N177" i="1"/>
  <c r="J178" i="1"/>
  <c r="L178" i="1" s="1"/>
  <c r="I179" i="1"/>
  <c r="F170" i="6" l="1"/>
  <c r="J171" i="12"/>
  <c r="A172" i="6"/>
  <c r="A173" i="12"/>
  <c r="D169" i="6"/>
  <c r="F170" i="12"/>
  <c r="E169" i="6"/>
  <c r="H170" i="12"/>
  <c r="B169" i="6"/>
  <c r="B170" i="12"/>
  <c r="C169" i="6"/>
  <c r="D170" i="12"/>
  <c r="O177" i="11"/>
  <c r="K177" i="11"/>
  <c r="I180" i="11"/>
  <c r="E174" i="12" s="1"/>
  <c r="J179" i="11"/>
  <c r="L179" i="11" s="1"/>
  <c r="M178" i="11"/>
  <c r="N178" i="11"/>
  <c r="J179" i="10"/>
  <c r="L179" i="10" s="1"/>
  <c r="I180" i="10"/>
  <c r="G174" i="12" s="1"/>
  <c r="M178" i="10"/>
  <c r="N178" i="10"/>
  <c r="O177" i="10"/>
  <c r="K177" i="10"/>
  <c r="O178" i="8"/>
  <c r="K178" i="8"/>
  <c r="M179" i="8"/>
  <c r="N179" i="8"/>
  <c r="J180" i="8"/>
  <c r="L180" i="8" s="1"/>
  <c r="I181" i="8"/>
  <c r="I175" i="12" s="1"/>
  <c r="N178" i="7"/>
  <c r="M178" i="7"/>
  <c r="I180" i="7"/>
  <c r="C174" i="12" s="1"/>
  <c r="J179" i="7"/>
  <c r="L179" i="7" s="1"/>
  <c r="K177" i="7"/>
  <c r="O177" i="7"/>
  <c r="N178" i="1"/>
  <c r="M178" i="1"/>
  <c r="O177" i="1"/>
  <c r="K177" i="1"/>
  <c r="I180" i="1"/>
  <c r="J179" i="1"/>
  <c r="L179" i="1" s="1"/>
  <c r="C170" i="6" l="1"/>
  <c r="D171" i="12"/>
  <c r="E170" i="6"/>
  <c r="H171" i="12"/>
  <c r="B170" i="6"/>
  <c r="B171" i="12"/>
  <c r="A173" i="6"/>
  <c r="A174" i="12"/>
  <c r="F171" i="6"/>
  <c r="J172" i="12"/>
  <c r="D170" i="6"/>
  <c r="F171" i="12"/>
  <c r="O178" i="11"/>
  <c r="K178" i="11"/>
  <c r="N179" i="11"/>
  <c r="M179" i="11"/>
  <c r="I181" i="11"/>
  <c r="E175" i="12" s="1"/>
  <c r="J180" i="11"/>
  <c r="L180" i="11" s="1"/>
  <c r="K178" i="10"/>
  <c r="O178" i="10"/>
  <c r="I181" i="10"/>
  <c r="G175" i="12" s="1"/>
  <c r="J180" i="10"/>
  <c r="L180" i="10" s="1"/>
  <c r="N179" i="10"/>
  <c r="M179" i="10"/>
  <c r="O179" i="8"/>
  <c r="K179" i="8"/>
  <c r="N180" i="8"/>
  <c r="M180" i="8"/>
  <c r="I182" i="8"/>
  <c r="I176" i="12" s="1"/>
  <c r="J181" i="8"/>
  <c r="L181" i="8" s="1"/>
  <c r="I181" i="7"/>
  <c r="C175" i="12" s="1"/>
  <c r="J180" i="7"/>
  <c r="L180" i="7" s="1"/>
  <c r="N179" i="7"/>
  <c r="M179" i="7"/>
  <c r="O178" i="7"/>
  <c r="K178" i="7"/>
  <c r="M179" i="1"/>
  <c r="N179" i="1"/>
  <c r="J180" i="1"/>
  <c r="L180" i="1" s="1"/>
  <c r="I181" i="1"/>
  <c r="O178" i="1"/>
  <c r="K178" i="1"/>
  <c r="E171" i="6" l="1"/>
  <c r="H172" i="12"/>
  <c r="C171" i="6"/>
  <c r="D172" i="12"/>
  <c r="A174" i="6"/>
  <c r="A175" i="12"/>
  <c r="B171" i="6"/>
  <c r="B172" i="12"/>
  <c r="F172" i="6"/>
  <c r="J173" i="12"/>
  <c r="D171" i="6"/>
  <c r="F172" i="12"/>
  <c r="M180" i="11"/>
  <c r="N180" i="11"/>
  <c r="I182" i="11"/>
  <c r="E176" i="12" s="1"/>
  <c r="J181" i="11"/>
  <c r="L181" i="11" s="1"/>
  <c r="K179" i="11"/>
  <c r="O179" i="11"/>
  <c r="M180" i="10"/>
  <c r="N180" i="10"/>
  <c r="K179" i="10"/>
  <c r="O179" i="10"/>
  <c r="J181" i="10"/>
  <c r="L181" i="10" s="1"/>
  <c r="I182" i="10"/>
  <c r="G176" i="12" s="1"/>
  <c r="N181" i="8"/>
  <c r="M181" i="8"/>
  <c r="I183" i="8"/>
  <c r="I177" i="12" s="1"/>
  <c r="J182" i="8"/>
  <c r="L182" i="8" s="1"/>
  <c r="O180" i="8"/>
  <c r="K180" i="8"/>
  <c r="M180" i="7"/>
  <c r="N180" i="7"/>
  <c r="K179" i="7"/>
  <c r="O179" i="7"/>
  <c r="J181" i="7"/>
  <c r="L181" i="7" s="1"/>
  <c r="I182" i="7"/>
  <c r="C176" i="12" s="1"/>
  <c r="N180" i="1"/>
  <c r="M180" i="1"/>
  <c r="J181" i="1"/>
  <c r="L181" i="1" s="1"/>
  <c r="I182" i="1"/>
  <c r="O179" i="1"/>
  <c r="K179" i="1"/>
  <c r="A175" i="6" l="1"/>
  <c r="A176" i="12"/>
  <c r="C172" i="6"/>
  <c r="D173" i="12"/>
  <c r="E172" i="6"/>
  <c r="H173" i="12"/>
  <c r="D172" i="6"/>
  <c r="F173" i="12"/>
  <c r="B172" i="6"/>
  <c r="B173" i="12"/>
  <c r="F173" i="6"/>
  <c r="J174" i="12"/>
  <c r="N181" i="11"/>
  <c r="M181" i="11"/>
  <c r="J182" i="11"/>
  <c r="L182" i="11" s="1"/>
  <c r="I183" i="11"/>
  <c r="E177" i="12" s="1"/>
  <c r="K180" i="11"/>
  <c r="O180" i="11"/>
  <c r="I183" i="10"/>
  <c r="G177" i="12" s="1"/>
  <c r="J182" i="10"/>
  <c r="L182" i="10" s="1"/>
  <c r="N181" i="10"/>
  <c r="M181" i="10"/>
  <c r="O180" i="10"/>
  <c r="K180" i="10"/>
  <c r="M182" i="8"/>
  <c r="N182" i="8"/>
  <c r="I184" i="8"/>
  <c r="I178" i="12" s="1"/>
  <c r="J183" i="8"/>
  <c r="L183" i="8" s="1"/>
  <c r="K181" i="8"/>
  <c r="O181" i="8"/>
  <c r="J182" i="7"/>
  <c r="L182" i="7" s="1"/>
  <c r="I183" i="7"/>
  <c r="C177" i="12" s="1"/>
  <c r="O180" i="7"/>
  <c r="K180" i="7"/>
  <c r="N181" i="7"/>
  <c r="M181" i="7"/>
  <c r="I183" i="1"/>
  <c r="J182" i="1"/>
  <c r="L182" i="1" s="1"/>
  <c r="N181" i="1"/>
  <c r="M181" i="1"/>
  <c r="K180" i="1"/>
  <c r="O180" i="1"/>
  <c r="B173" i="6" l="1"/>
  <c r="B174" i="12"/>
  <c r="A176" i="6"/>
  <c r="A177" i="12"/>
  <c r="E173" i="6"/>
  <c r="H174" i="12"/>
  <c r="F174" i="6"/>
  <c r="J175" i="12"/>
  <c r="D173" i="6"/>
  <c r="F174" i="12"/>
  <c r="C173" i="6"/>
  <c r="D174" i="12"/>
  <c r="J183" i="11"/>
  <c r="L183" i="11" s="1"/>
  <c r="I184" i="11"/>
  <c r="E178" i="12" s="1"/>
  <c r="N182" i="11"/>
  <c r="M182" i="11"/>
  <c r="O181" i="11"/>
  <c r="K181" i="11"/>
  <c r="I184" i="10"/>
  <c r="G178" i="12" s="1"/>
  <c r="J183" i="10"/>
  <c r="L183" i="10" s="1"/>
  <c r="O181" i="10"/>
  <c r="K181" i="10"/>
  <c r="N182" i="10"/>
  <c r="M182" i="10"/>
  <c r="J184" i="8"/>
  <c r="L184" i="8" s="1"/>
  <c r="I185" i="8"/>
  <c r="I179" i="12" s="1"/>
  <c r="M183" i="8"/>
  <c r="N183" i="8"/>
  <c r="K182" i="8"/>
  <c r="O182" i="8"/>
  <c r="O181" i="7"/>
  <c r="K181" i="7"/>
  <c r="I184" i="7"/>
  <c r="C178" i="12" s="1"/>
  <c r="J183" i="7"/>
  <c r="L183" i="7" s="1"/>
  <c r="M182" i="7"/>
  <c r="N182" i="7"/>
  <c r="O181" i="1"/>
  <c r="K181" i="1"/>
  <c r="M182" i="1"/>
  <c r="N182" i="1"/>
  <c r="J183" i="1"/>
  <c r="L183" i="1" s="1"/>
  <c r="I184" i="1"/>
  <c r="C174" i="6" l="1"/>
  <c r="D175" i="12"/>
  <c r="A177" i="6"/>
  <c r="A178" i="12"/>
  <c r="F175" i="6"/>
  <c r="J176" i="12"/>
  <c r="B174" i="6"/>
  <c r="B175" i="12"/>
  <c r="E174" i="6"/>
  <c r="H175" i="12"/>
  <c r="D174" i="6"/>
  <c r="F175" i="12"/>
  <c r="O182" i="11"/>
  <c r="K182" i="11"/>
  <c r="J184" i="11"/>
  <c r="L184" i="11" s="1"/>
  <c r="I185" i="11"/>
  <c r="E179" i="12" s="1"/>
  <c r="N183" i="11"/>
  <c r="M183" i="11"/>
  <c r="O182" i="10"/>
  <c r="K182" i="10"/>
  <c r="N183" i="10"/>
  <c r="M183" i="10"/>
  <c r="I185" i="10"/>
  <c r="G179" i="12" s="1"/>
  <c r="J184" i="10"/>
  <c r="L184" i="10" s="1"/>
  <c r="O183" i="8"/>
  <c r="K183" i="8"/>
  <c r="J185" i="8"/>
  <c r="L185" i="8" s="1"/>
  <c r="I186" i="8"/>
  <c r="I180" i="12" s="1"/>
  <c r="N184" i="8"/>
  <c r="M184" i="8"/>
  <c r="K182" i="7"/>
  <c r="O182" i="7"/>
  <c r="M183" i="7"/>
  <c r="N183" i="7"/>
  <c r="I185" i="7"/>
  <c r="C179" i="12" s="1"/>
  <c r="J184" i="7"/>
  <c r="L184" i="7" s="1"/>
  <c r="J184" i="1"/>
  <c r="L184" i="1" s="1"/>
  <c r="I185" i="1"/>
  <c r="O182" i="1"/>
  <c r="K182" i="1"/>
  <c r="N183" i="1"/>
  <c r="M183" i="1"/>
  <c r="C175" i="6" l="1"/>
  <c r="D176" i="12"/>
  <c r="E175" i="6"/>
  <c r="H176" i="12"/>
  <c r="A178" i="6"/>
  <c r="A179" i="12"/>
  <c r="B175" i="6"/>
  <c r="B176" i="12"/>
  <c r="F176" i="6"/>
  <c r="J177" i="12"/>
  <c r="D175" i="6"/>
  <c r="F176" i="12"/>
  <c r="K183" i="11"/>
  <c r="O183" i="11"/>
  <c r="I186" i="11"/>
  <c r="E180" i="12" s="1"/>
  <c r="J185" i="11"/>
  <c r="L185" i="11" s="1"/>
  <c r="N184" i="11"/>
  <c r="M184" i="11"/>
  <c r="K183" i="10"/>
  <c r="O183" i="10"/>
  <c r="M184" i="10"/>
  <c r="N184" i="10"/>
  <c r="J185" i="10"/>
  <c r="L185" i="10" s="1"/>
  <c r="I186" i="10"/>
  <c r="G180" i="12" s="1"/>
  <c r="O184" i="8"/>
  <c r="K184" i="8"/>
  <c r="N185" i="8"/>
  <c r="M185" i="8"/>
  <c r="I187" i="8"/>
  <c r="I181" i="12" s="1"/>
  <c r="J186" i="8"/>
  <c r="L186" i="8" s="1"/>
  <c r="M184" i="7"/>
  <c r="N184" i="7"/>
  <c r="J185" i="7"/>
  <c r="L185" i="7" s="1"/>
  <c r="I186" i="7"/>
  <c r="C180" i="12" s="1"/>
  <c r="O183" i="7"/>
  <c r="K183" i="7"/>
  <c r="O183" i="1"/>
  <c r="K183" i="1"/>
  <c r="I186" i="1"/>
  <c r="J185" i="1"/>
  <c r="L185" i="1" s="1"/>
  <c r="M184" i="1"/>
  <c r="N184" i="1"/>
  <c r="E176" i="6" l="1"/>
  <c r="H177" i="12"/>
  <c r="C176" i="6"/>
  <c r="D177" i="12"/>
  <c r="A179" i="6"/>
  <c r="A180" i="12"/>
  <c r="D176" i="6"/>
  <c r="F177" i="12"/>
  <c r="B176" i="6"/>
  <c r="B177" i="12"/>
  <c r="F177" i="6"/>
  <c r="J178" i="12"/>
  <c r="K184" i="11"/>
  <c r="O184" i="11"/>
  <c r="N185" i="11"/>
  <c r="M185" i="11"/>
  <c r="I187" i="11"/>
  <c r="E181" i="12" s="1"/>
  <c r="J186" i="11"/>
  <c r="L186" i="11" s="1"/>
  <c r="J186" i="10"/>
  <c r="L186" i="10" s="1"/>
  <c r="I187" i="10"/>
  <c r="G181" i="12" s="1"/>
  <c r="N185" i="10"/>
  <c r="M185" i="10"/>
  <c r="O184" i="10"/>
  <c r="K184" i="10"/>
  <c r="N186" i="8"/>
  <c r="M186" i="8"/>
  <c r="K185" i="8"/>
  <c r="O185" i="8"/>
  <c r="I188" i="8"/>
  <c r="I182" i="12" s="1"/>
  <c r="J187" i="8"/>
  <c r="L187" i="8" s="1"/>
  <c r="I187" i="7"/>
  <c r="C181" i="12" s="1"/>
  <c r="J186" i="7"/>
  <c r="L186" i="7" s="1"/>
  <c r="N185" i="7"/>
  <c r="M185" i="7"/>
  <c r="O184" i="7"/>
  <c r="K184" i="7"/>
  <c r="K184" i="1"/>
  <c r="O184" i="1"/>
  <c r="J186" i="1"/>
  <c r="L186" i="1" s="1"/>
  <c r="I187" i="1"/>
  <c r="N185" i="1"/>
  <c r="M185" i="1"/>
  <c r="A180" i="6" l="1"/>
  <c r="A181" i="12"/>
  <c r="F178" i="6"/>
  <c r="J179" i="12"/>
  <c r="C177" i="6"/>
  <c r="D178" i="12"/>
  <c r="E177" i="6"/>
  <c r="H178" i="12"/>
  <c r="B177" i="6"/>
  <c r="B178" i="12"/>
  <c r="D177" i="6"/>
  <c r="F178" i="12"/>
  <c r="N186" i="11"/>
  <c r="M186" i="11"/>
  <c r="J187" i="11"/>
  <c r="L187" i="11" s="1"/>
  <c r="I188" i="11"/>
  <c r="E182" i="12" s="1"/>
  <c r="O185" i="11"/>
  <c r="K185" i="11"/>
  <c r="J187" i="10"/>
  <c r="L187" i="10" s="1"/>
  <c r="I188" i="10"/>
  <c r="G182" i="12" s="1"/>
  <c r="M186" i="10"/>
  <c r="N186" i="10"/>
  <c r="O185" i="10"/>
  <c r="K185" i="10"/>
  <c r="M187" i="8"/>
  <c r="N187" i="8"/>
  <c r="K186" i="8"/>
  <c r="O186" i="8"/>
  <c r="J188" i="8"/>
  <c r="L188" i="8" s="1"/>
  <c r="I189" i="8"/>
  <c r="I183" i="12" s="1"/>
  <c r="N186" i="7"/>
  <c r="M186" i="7"/>
  <c r="I188" i="7"/>
  <c r="C182" i="12" s="1"/>
  <c r="J187" i="7"/>
  <c r="L187" i="7" s="1"/>
  <c r="O185" i="7"/>
  <c r="K185" i="7"/>
  <c r="O185" i="1"/>
  <c r="K185" i="1"/>
  <c r="M186" i="1"/>
  <c r="N186" i="1"/>
  <c r="J187" i="1"/>
  <c r="L187" i="1" s="1"/>
  <c r="I188" i="1"/>
  <c r="F179" i="6" l="1"/>
  <c r="J180" i="12"/>
  <c r="C178" i="6"/>
  <c r="D179" i="12"/>
  <c r="E178" i="6"/>
  <c r="H179" i="12"/>
  <c r="A181" i="6"/>
  <c r="A182" i="12"/>
  <c r="B178" i="6"/>
  <c r="B179" i="12"/>
  <c r="D178" i="6"/>
  <c r="F179" i="12"/>
  <c r="N187" i="11"/>
  <c r="M187" i="11"/>
  <c r="I189" i="11"/>
  <c r="E183" i="12" s="1"/>
  <c r="J188" i="11"/>
  <c r="L188" i="11" s="1"/>
  <c r="O186" i="11"/>
  <c r="K186" i="11"/>
  <c r="I189" i="10"/>
  <c r="G183" i="12" s="1"/>
  <c r="J188" i="10"/>
  <c r="L188" i="10" s="1"/>
  <c r="N187" i="10"/>
  <c r="M187" i="10"/>
  <c r="K186" i="10"/>
  <c r="O186" i="10"/>
  <c r="I190" i="8"/>
  <c r="I184" i="12" s="1"/>
  <c r="J189" i="8"/>
  <c r="L189" i="8" s="1"/>
  <c r="N188" i="8"/>
  <c r="M188" i="8"/>
  <c r="O187" i="8"/>
  <c r="K187" i="8"/>
  <c r="N187" i="7"/>
  <c r="M187" i="7"/>
  <c r="I189" i="7"/>
  <c r="C183" i="12" s="1"/>
  <c r="J188" i="7"/>
  <c r="L188" i="7" s="1"/>
  <c r="K186" i="7"/>
  <c r="O186" i="7"/>
  <c r="N187" i="1"/>
  <c r="M187" i="1"/>
  <c r="I189" i="1"/>
  <c r="J188" i="1"/>
  <c r="L188" i="1" s="1"/>
  <c r="O186" i="1"/>
  <c r="K186" i="1"/>
  <c r="E179" i="6" l="1"/>
  <c r="H180" i="12"/>
  <c r="C179" i="6"/>
  <c r="D180" i="12"/>
  <c r="A182" i="6"/>
  <c r="A183" i="12"/>
  <c r="B179" i="6"/>
  <c r="B180" i="12"/>
  <c r="F180" i="6"/>
  <c r="J181" i="12"/>
  <c r="D179" i="6"/>
  <c r="F180" i="12"/>
  <c r="I190" i="11"/>
  <c r="E184" i="12" s="1"/>
  <c r="J189" i="11"/>
  <c r="L189" i="11" s="1"/>
  <c r="N188" i="11"/>
  <c r="M188" i="11"/>
  <c r="K187" i="11"/>
  <c r="O187" i="11"/>
  <c r="J189" i="10"/>
  <c r="L189" i="10" s="1"/>
  <c r="I190" i="10"/>
  <c r="G184" i="12" s="1"/>
  <c r="M188" i="10"/>
  <c r="N188" i="10"/>
  <c r="K187" i="10"/>
  <c r="O187" i="10"/>
  <c r="N189" i="8"/>
  <c r="M189" i="8"/>
  <c r="I191" i="8"/>
  <c r="I185" i="12" s="1"/>
  <c r="J190" i="8"/>
  <c r="L190" i="8" s="1"/>
  <c r="O188" i="8"/>
  <c r="K188" i="8"/>
  <c r="M188" i="7"/>
  <c r="N188" i="7"/>
  <c r="J189" i="7"/>
  <c r="L189" i="7" s="1"/>
  <c r="I190" i="7"/>
  <c r="C184" i="12" s="1"/>
  <c r="K187" i="7"/>
  <c r="O187" i="7"/>
  <c r="N188" i="1"/>
  <c r="M188" i="1"/>
  <c r="J189" i="1"/>
  <c r="L189" i="1" s="1"/>
  <c r="I190" i="1"/>
  <c r="K187" i="1"/>
  <c r="O187" i="1"/>
  <c r="E180" i="6" l="1"/>
  <c r="H181" i="12"/>
  <c r="C180" i="6"/>
  <c r="D181" i="12"/>
  <c r="A183" i="6"/>
  <c r="A184" i="12"/>
  <c r="B180" i="6"/>
  <c r="B181" i="12"/>
  <c r="D180" i="6"/>
  <c r="F181" i="12"/>
  <c r="F181" i="6"/>
  <c r="J182" i="12"/>
  <c r="O188" i="11"/>
  <c r="K188" i="11"/>
  <c r="N189" i="11"/>
  <c r="M189" i="11"/>
  <c r="J190" i="11"/>
  <c r="L190" i="11" s="1"/>
  <c r="I191" i="11"/>
  <c r="E185" i="12" s="1"/>
  <c r="K188" i="10"/>
  <c r="O188" i="10"/>
  <c r="I191" i="10"/>
  <c r="G185" i="12" s="1"/>
  <c r="J190" i="10"/>
  <c r="L190" i="10" s="1"/>
  <c r="N189" i="10"/>
  <c r="M189" i="10"/>
  <c r="I192" i="8"/>
  <c r="I186" i="12" s="1"/>
  <c r="J191" i="8"/>
  <c r="L191" i="8" s="1"/>
  <c r="K189" i="8"/>
  <c r="O189" i="8"/>
  <c r="M190" i="8"/>
  <c r="N190" i="8"/>
  <c r="N189" i="7"/>
  <c r="M189" i="7"/>
  <c r="J190" i="7"/>
  <c r="L190" i="7" s="1"/>
  <c r="I191" i="7"/>
  <c r="C185" i="12" s="1"/>
  <c r="K188" i="7"/>
  <c r="O188" i="7"/>
  <c r="N189" i="1"/>
  <c r="M189" i="1"/>
  <c r="I191" i="1"/>
  <c r="J190" i="1"/>
  <c r="L190" i="1" s="1"/>
  <c r="O188" i="1"/>
  <c r="K188" i="1"/>
  <c r="C181" i="6" l="1"/>
  <c r="D182" i="12"/>
  <c r="F182" i="6"/>
  <c r="J183" i="12"/>
  <c r="E181" i="6"/>
  <c r="H182" i="12"/>
  <c r="A184" i="6"/>
  <c r="A185" i="12"/>
  <c r="B181" i="6"/>
  <c r="B182" i="12"/>
  <c r="D181" i="6"/>
  <c r="F182" i="12"/>
  <c r="J191" i="11"/>
  <c r="L191" i="11" s="1"/>
  <c r="I192" i="11"/>
  <c r="E186" i="12" s="1"/>
  <c r="N190" i="11"/>
  <c r="M190" i="11"/>
  <c r="K189" i="11"/>
  <c r="O189" i="11"/>
  <c r="N190" i="10"/>
  <c r="M190" i="10"/>
  <c r="K189" i="10"/>
  <c r="O189" i="10"/>
  <c r="I192" i="10"/>
  <c r="G186" i="12" s="1"/>
  <c r="J191" i="10"/>
  <c r="L191" i="10" s="1"/>
  <c r="K190" i="8"/>
  <c r="O190" i="8"/>
  <c r="M191" i="8"/>
  <c r="N191" i="8"/>
  <c r="J192" i="8"/>
  <c r="L192" i="8" s="1"/>
  <c r="I193" i="8"/>
  <c r="I187" i="12" s="1"/>
  <c r="N190" i="7"/>
  <c r="M190" i="7"/>
  <c r="K189" i="7"/>
  <c r="O189" i="7"/>
  <c r="I192" i="7"/>
  <c r="C186" i="12" s="1"/>
  <c r="J191" i="7"/>
  <c r="L191" i="7" s="1"/>
  <c r="N190" i="1"/>
  <c r="M190" i="1"/>
  <c r="I192" i="1"/>
  <c r="J191" i="1"/>
  <c r="L191" i="1" s="1"/>
  <c r="O189" i="1"/>
  <c r="K189" i="1"/>
  <c r="A185" i="6" l="1"/>
  <c r="A186" i="12"/>
  <c r="E182" i="6"/>
  <c r="H183" i="12"/>
  <c r="D182" i="6"/>
  <c r="F183" i="12"/>
  <c r="C182" i="6"/>
  <c r="D183" i="12"/>
  <c r="F183" i="6"/>
  <c r="J184" i="12"/>
  <c r="B182" i="6"/>
  <c r="B183" i="12"/>
  <c r="K190" i="11"/>
  <c r="O190" i="11"/>
  <c r="I193" i="11"/>
  <c r="E187" i="12" s="1"/>
  <c r="J192" i="11"/>
  <c r="L192" i="11" s="1"/>
  <c r="N191" i="11"/>
  <c r="M191" i="11"/>
  <c r="N191" i="10"/>
  <c r="M191" i="10"/>
  <c r="I193" i="10"/>
  <c r="G187" i="12" s="1"/>
  <c r="J192" i="10"/>
  <c r="L192" i="10" s="1"/>
  <c r="K190" i="10"/>
  <c r="O190" i="10"/>
  <c r="J193" i="8"/>
  <c r="L193" i="8" s="1"/>
  <c r="I194" i="8"/>
  <c r="I188" i="12" s="1"/>
  <c r="N192" i="8"/>
  <c r="M192" i="8"/>
  <c r="O191" i="8"/>
  <c r="K191" i="8"/>
  <c r="N191" i="7"/>
  <c r="M191" i="7"/>
  <c r="I193" i="7"/>
  <c r="C187" i="12" s="1"/>
  <c r="J192" i="7"/>
  <c r="L192" i="7" s="1"/>
  <c r="O190" i="7"/>
  <c r="K190" i="7"/>
  <c r="J192" i="1"/>
  <c r="L192" i="1" s="1"/>
  <c r="I193" i="1"/>
  <c r="N191" i="1"/>
  <c r="M191" i="1"/>
  <c r="K190" i="1"/>
  <c r="O190" i="1"/>
  <c r="E183" i="6" l="1"/>
  <c r="H184" i="12"/>
  <c r="B183" i="6"/>
  <c r="B184" i="12"/>
  <c r="A186" i="6"/>
  <c r="A187" i="12"/>
  <c r="D183" i="6"/>
  <c r="F184" i="12"/>
  <c r="C183" i="6"/>
  <c r="D184" i="12"/>
  <c r="F184" i="6"/>
  <c r="J185" i="12"/>
  <c r="N192" i="11"/>
  <c r="M192" i="11"/>
  <c r="I194" i="11"/>
  <c r="E188" i="12" s="1"/>
  <c r="J193" i="11"/>
  <c r="L193" i="11" s="1"/>
  <c r="O191" i="11"/>
  <c r="K191" i="11"/>
  <c r="M192" i="10"/>
  <c r="N192" i="10"/>
  <c r="J193" i="10"/>
  <c r="L193" i="10" s="1"/>
  <c r="I194" i="10"/>
  <c r="G188" i="12" s="1"/>
  <c r="O191" i="10"/>
  <c r="K191" i="10"/>
  <c r="I195" i="8"/>
  <c r="I189" i="12" s="1"/>
  <c r="J194" i="8"/>
  <c r="L194" i="8" s="1"/>
  <c r="K192" i="8"/>
  <c r="O192" i="8"/>
  <c r="M193" i="8"/>
  <c r="N193" i="8"/>
  <c r="M192" i="7"/>
  <c r="N192" i="7"/>
  <c r="J193" i="7"/>
  <c r="L193" i="7" s="1"/>
  <c r="I194" i="7"/>
  <c r="C188" i="12" s="1"/>
  <c r="O191" i="7"/>
  <c r="K191" i="7"/>
  <c r="K191" i="1"/>
  <c r="O191" i="1"/>
  <c r="I194" i="1"/>
  <c r="J193" i="1"/>
  <c r="L193" i="1" s="1"/>
  <c r="M192" i="1"/>
  <c r="N192" i="1"/>
  <c r="C184" i="6" l="1"/>
  <c r="D185" i="12"/>
  <c r="E184" i="6"/>
  <c r="H185" i="12"/>
  <c r="A187" i="6"/>
  <c r="A188" i="12"/>
  <c r="B184" i="6"/>
  <c r="B185" i="12"/>
  <c r="F185" i="6"/>
  <c r="J186" i="12"/>
  <c r="D184" i="6"/>
  <c r="F185" i="12"/>
  <c r="K192" i="11"/>
  <c r="O192" i="11"/>
  <c r="N193" i="11"/>
  <c r="M193" i="11"/>
  <c r="J194" i="11"/>
  <c r="L194" i="11" s="1"/>
  <c r="I195" i="11"/>
  <c r="E189" i="12" s="1"/>
  <c r="N193" i="10"/>
  <c r="M193" i="10"/>
  <c r="J194" i="10"/>
  <c r="L194" i="10" s="1"/>
  <c r="I195" i="10"/>
  <c r="G189" i="12" s="1"/>
  <c r="O192" i="10"/>
  <c r="K192" i="10"/>
  <c r="K193" i="8"/>
  <c r="O193" i="8"/>
  <c r="N194" i="8"/>
  <c r="M194" i="8"/>
  <c r="I196" i="8"/>
  <c r="I190" i="12" s="1"/>
  <c r="J195" i="8"/>
  <c r="L195" i="8" s="1"/>
  <c r="J194" i="7"/>
  <c r="L194" i="7" s="1"/>
  <c r="I195" i="7"/>
  <c r="C189" i="12" s="1"/>
  <c r="N193" i="7"/>
  <c r="M193" i="7"/>
  <c r="K192" i="7"/>
  <c r="O192" i="7"/>
  <c r="J194" i="1"/>
  <c r="L194" i="1" s="1"/>
  <c r="I195" i="1"/>
  <c r="M193" i="1"/>
  <c r="N193" i="1"/>
  <c r="K192" i="1"/>
  <c r="O192" i="1"/>
  <c r="C185" i="6" l="1"/>
  <c r="D186" i="12"/>
  <c r="E185" i="6"/>
  <c r="H186" i="12"/>
  <c r="B185" i="6"/>
  <c r="B186" i="12"/>
  <c r="A188" i="6"/>
  <c r="A189" i="12"/>
  <c r="F186" i="6"/>
  <c r="J187" i="12"/>
  <c r="D185" i="6"/>
  <c r="F186" i="12"/>
  <c r="I196" i="11"/>
  <c r="E190" i="12" s="1"/>
  <c r="J195" i="11"/>
  <c r="L195" i="11" s="1"/>
  <c r="M194" i="11"/>
  <c r="N194" i="11"/>
  <c r="K193" i="11"/>
  <c r="O193" i="11"/>
  <c r="J195" i="10"/>
  <c r="L195" i="10" s="1"/>
  <c r="I196" i="10"/>
  <c r="G190" i="12" s="1"/>
  <c r="M194" i="10"/>
  <c r="N194" i="10"/>
  <c r="K193" i="10"/>
  <c r="O193" i="10"/>
  <c r="I197" i="8"/>
  <c r="I191" i="12" s="1"/>
  <c r="J196" i="8"/>
  <c r="L196" i="8" s="1"/>
  <c r="M195" i="8"/>
  <c r="N195" i="8"/>
  <c r="O194" i="8"/>
  <c r="K194" i="8"/>
  <c r="I196" i="7"/>
  <c r="C190" i="12" s="1"/>
  <c r="J195" i="7"/>
  <c r="L195" i="7" s="1"/>
  <c r="N194" i="7"/>
  <c r="M194" i="7"/>
  <c r="O193" i="7"/>
  <c r="K193" i="7"/>
  <c r="O193" i="1"/>
  <c r="K193" i="1"/>
  <c r="J195" i="1"/>
  <c r="L195" i="1" s="1"/>
  <c r="I196" i="1"/>
  <c r="N194" i="1"/>
  <c r="M194" i="1"/>
  <c r="D186" i="6" l="1"/>
  <c r="F187" i="12"/>
  <c r="A189" i="6"/>
  <c r="A190" i="12"/>
  <c r="E186" i="6"/>
  <c r="H187" i="12"/>
  <c r="C186" i="6"/>
  <c r="D187" i="12"/>
  <c r="B186" i="6"/>
  <c r="B187" i="12"/>
  <c r="F187" i="6"/>
  <c r="J188" i="12"/>
  <c r="O194" i="11"/>
  <c r="K194" i="11"/>
  <c r="N195" i="11"/>
  <c r="M195" i="11"/>
  <c r="I197" i="11"/>
  <c r="E191" i="12" s="1"/>
  <c r="J196" i="11"/>
  <c r="L196" i="11" s="1"/>
  <c r="J196" i="10"/>
  <c r="L196" i="10" s="1"/>
  <c r="I197" i="10"/>
  <c r="G191" i="12" s="1"/>
  <c r="O194" i="10"/>
  <c r="K194" i="10"/>
  <c r="N195" i="10"/>
  <c r="M195" i="10"/>
  <c r="K195" i="8"/>
  <c r="O195" i="8"/>
  <c r="M196" i="8"/>
  <c r="N196" i="8"/>
  <c r="I198" i="8"/>
  <c r="I192" i="12" s="1"/>
  <c r="J197" i="8"/>
  <c r="L197" i="8" s="1"/>
  <c r="M195" i="7"/>
  <c r="N195" i="7"/>
  <c r="O194" i="7"/>
  <c r="K194" i="7"/>
  <c r="J196" i="7"/>
  <c r="L196" i="7" s="1"/>
  <c r="I197" i="7"/>
  <c r="C191" i="12" s="1"/>
  <c r="O194" i="1"/>
  <c r="K194" i="1"/>
  <c r="J196" i="1"/>
  <c r="L196" i="1" s="1"/>
  <c r="I197" i="1"/>
  <c r="M195" i="1"/>
  <c r="N195" i="1"/>
  <c r="A190" i="6" l="1"/>
  <c r="A191" i="12"/>
  <c r="F188" i="6"/>
  <c r="J189" i="12"/>
  <c r="B187" i="6"/>
  <c r="B188" i="12"/>
  <c r="C187" i="6"/>
  <c r="D188" i="12"/>
  <c r="E187" i="6"/>
  <c r="H188" i="12"/>
  <c r="D187" i="6"/>
  <c r="F188" i="12"/>
  <c r="N196" i="11"/>
  <c r="M196" i="11"/>
  <c r="O195" i="11"/>
  <c r="K195" i="11"/>
  <c r="J197" i="11"/>
  <c r="L197" i="11" s="1"/>
  <c r="I198" i="11"/>
  <c r="E192" i="12" s="1"/>
  <c r="K195" i="10"/>
  <c r="O195" i="10"/>
  <c r="I198" i="10"/>
  <c r="G192" i="12" s="1"/>
  <c r="J197" i="10"/>
  <c r="L197" i="10" s="1"/>
  <c r="N196" i="10"/>
  <c r="M196" i="10"/>
  <c r="O196" i="8"/>
  <c r="K196" i="8"/>
  <c r="M197" i="8"/>
  <c r="N197" i="8"/>
  <c r="J198" i="8"/>
  <c r="L198" i="8" s="1"/>
  <c r="I199" i="8"/>
  <c r="I193" i="12" s="1"/>
  <c r="N196" i="7"/>
  <c r="M196" i="7"/>
  <c r="O195" i="7"/>
  <c r="K195" i="7"/>
  <c r="I198" i="7"/>
  <c r="C192" i="12" s="1"/>
  <c r="J197" i="7"/>
  <c r="L197" i="7" s="1"/>
  <c r="O195" i="1"/>
  <c r="K195" i="1"/>
  <c r="J197" i="1"/>
  <c r="L197" i="1" s="1"/>
  <c r="I198" i="1"/>
  <c r="M196" i="1"/>
  <c r="N196" i="1"/>
  <c r="A191" i="6" l="1"/>
  <c r="A192" i="12"/>
  <c r="E188" i="6"/>
  <c r="H189" i="12"/>
  <c r="D188" i="6"/>
  <c r="F189" i="12"/>
  <c r="B188" i="6"/>
  <c r="B189" i="12"/>
  <c r="C188" i="6"/>
  <c r="D189" i="12"/>
  <c r="F189" i="6"/>
  <c r="J190" i="12"/>
  <c r="I199" i="11"/>
  <c r="E193" i="12" s="1"/>
  <c r="J198" i="11"/>
  <c r="L198" i="11" s="1"/>
  <c r="N197" i="11"/>
  <c r="M197" i="11"/>
  <c r="O196" i="11"/>
  <c r="K196" i="11"/>
  <c r="N197" i="10"/>
  <c r="M197" i="10"/>
  <c r="I199" i="10"/>
  <c r="G193" i="12" s="1"/>
  <c r="J198" i="10"/>
  <c r="L198" i="10" s="1"/>
  <c r="O196" i="10"/>
  <c r="K196" i="10"/>
  <c r="I200" i="8"/>
  <c r="I194" i="12" s="1"/>
  <c r="J199" i="8"/>
  <c r="L199" i="8" s="1"/>
  <c r="N198" i="8"/>
  <c r="M198" i="8"/>
  <c r="O197" i="8"/>
  <c r="K197" i="8"/>
  <c r="M197" i="7"/>
  <c r="N197" i="7"/>
  <c r="O196" i="7"/>
  <c r="K196" i="7"/>
  <c r="I199" i="7"/>
  <c r="C193" i="12" s="1"/>
  <c r="J198" i="7"/>
  <c r="L198" i="7" s="1"/>
  <c r="K196" i="1"/>
  <c r="O196" i="1"/>
  <c r="J198" i="1"/>
  <c r="L198" i="1" s="1"/>
  <c r="I199" i="1"/>
  <c r="N197" i="1"/>
  <c r="M197" i="1"/>
  <c r="A192" i="6" l="1"/>
  <c r="A193" i="12"/>
  <c r="E189" i="6"/>
  <c r="H190" i="12"/>
  <c r="B189" i="6"/>
  <c r="B190" i="12"/>
  <c r="C189" i="6"/>
  <c r="D190" i="12"/>
  <c r="F190" i="6"/>
  <c r="J191" i="12"/>
  <c r="D189" i="6"/>
  <c r="F190" i="12"/>
  <c r="K197" i="11"/>
  <c r="O197" i="11"/>
  <c r="N198" i="11"/>
  <c r="M198" i="11"/>
  <c r="J199" i="11"/>
  <c r="L199" i="11" s="1"/>
  <c r="I200" i="11"/>
  <c r="E194" i="12" s="1"/>
  <c r="N198" i="10"/>
  <c r="M198" i="10"/>
  <c r="J199" i="10"/>
  <c r="L199" i="10" s="1"/>
  <c r="I200" i="10"/>
  <c r="G194" i="12" s="1"/>
  <c r="O197" i="10"/>
  <c r="K197" i="10"/>
  <c r="K198" i="8"/>
  <c r="O198" i="8"/>
  <c r="N199" i="8"/>
  <c r="M199" i="8"/>
  <c r="I201" i="8"/>
  <c r="I195" i="12" s="1"/>
  <c r="J200" i="8"/>
  <c r="L200" i="8" s="1"/>
  <c r="J199" i="7"/>
  <c r="L199" i="7" s="1"/>
  <c r="I200" i="7"/>
  <c r="C194" i="12" s="1"/>
  <c r="O197" i="7"/>
  <c r="K197" i="7"/>
  <c r="N198" i="7"/>
  <c r="M198" i="7"/>
  <c r="M198" i="1"/>
  <c r="N198" i="1"/>
  <c r="K197" i="1"/>
  <c r="O197" i="1"/>
  <c r="J199" i="1"/>
  <c r="L199" i="1" s="1"/>
  <c r="I200" i="1"/>
  <c r="E190" i="6" l="1"/>
  <c r="H191" i="12"/>
  <c r="A193" i="6"/>
  <c r="A194" i="12"/>
  <c r="F191" i="6"/>
  <c r="J192" i="12"/>
  <c r="D190" i="6"/>
  <c r="F191" i="12"/>
  <c r="B190" i="6"/>
  <c r="B191" i="12"/>
  <c r="C190" i="6"/>
  <c r="D191" i="12"/>
  <c r="I201" i="11"/>
  <c r="E195" i="12" s="1"/>
  <c r="J200" i="11"/>
  <c r="L200" i="11" s="1"/>
  <c r="N199" i="11"/>
  <c r="M199" i="11"/>
  <c r="O198" i="11"/>
  <c r="K198" i="11"/>
  <c r="M199" i="10"/>
  <c r="N199" i="10"/>
  <c r="J200" i="10"/>
  <c r="L200" i="10" s="1"/>
  <c r="I201" i="10"/>
  <c r="G195" i="12" s="1"/>
  <c r="O198" i="10"/>
  <c r="K198" i="10"/>
  <c r="N200" i="8"/>
  <c r="M200" i="8"/>
  <c r="K199" i="8"/>
  <c r="O199" i="8"/>
  <c r="I202" i="8"/>
  <c r="I196" i="12" s="1"/>
  <c r="J201" i="8"/>
  <c r="L201" i="8" s="1"/>
  <c r="J200" i="7"/>
  <c r="L200" i="7" s="1"/>
  <c r="I201" i="7"/>
  <c r="C195" i="12" s="1"/>
  <c r="O198" i="7"/>
  <c r="K198" i="7"/>
  <c r="N199" i="7"/>
  <c r="M199" i="7"/>
  <c r="N199" i="1"/>
  <c r="M199" i="1"/>
  <c r="J200" i="1"/>
  <c r="L200" i="1" s="1"/>
  <c r="I201" i="1"/>
  <c r="O198" i="1"/>
  <c r="K198" i="1"/>
  <c r="A194" i="6" l="1"/>
  <c r="A195" i="12"/>
  <c r="F192" i="6"/>
  <c r="J193" i="12"/>
  <c r="E191" i="6"/>
  <c r="H192" i="12"/>
  <c r="B191" i="6"/>
  <c r="B192" i="12"/>
  <c r="C191" i="6"/>
  <c r="D192" i="12"/>
  <c r="D191" i="6"/>
  <c r="F192" i="12"/>
  <c r="O199" i="11"/>
  <c r="K199" i="11"/>
  <c r="N200" i="11"/>
  <c r="M200" i="11"/>
  <c r="J201" i="11"/>
  <c r="L201" i="11" s="1"/>
  <c r="I202" i="11"/>
  <c r="E196" i="12" s="1"/>
  <c r="J201" i="10"/>
  <c r="L201" i="10" s="1"/>
  <c r="I202" i="10"/>
  <c r="G196" i="12" s="1"/>
  <c r="O199" i="10"/>
  <c r="K199" i="10"/>
  <c r="N200" i="10"/>
  <c r="M200" i="10"/>
  <c r="O200" i="8"/>
  <c r="K200" i="8"/>
  <c r="M201" i="8"/>
  <c r="N201" i="8"/>
  <c r="J202" i="8"/>
  <c r="L202" i="8" s="1"/>
  <c r="I203" i="8"/>
  <c r="I197" i="12" s="1"/>
  <c r="J201" i="7"/>
  <c r="L201" i="7" s="1"/>
  <c r="I202" i="7"/>
  <c r="C196" i="12" s="1"/>
  <c r="O199" i="7"/>
  <c r="K199" i="7"/>
  <c r="M200" i="7"/>
  <c r="N200" i="7"/>
  <c r="J201" i="1"/>
  <c r="L201" i="1" s="1"/>
  <c r="I202" i="1"/>
  <c r="N200" i="1"/>
  <c r="M200" i="1"/>
  <c r="O199" i="1"/>
  <c r="K199" i="1"/>
  <c r="A195" i="6" l="1"/>
  <c r="A196" i="12"/>
  <c r="B192" i="6"/>
  <c r="B193" i="12"/>
  <c r="C192" i="6"/>
  <c r="D193" i="12"/>
  <c r="F193" i="6"/>
  <c r="J194" i="12"/>
  <c r="E192" i="6"/>
  <c r="H193" i="12"/>
  <c r="D192" i="6"/>
  <c r="F193" i="12"/>
  <c r="J202" i="11"/>
  <c r="L202" i="11" s="1"/>
  <c r="I203" i="11"/>
  <c r="E197" i="12" s="1"/>
  <c r="O200" i="11"/>
  <c r="K200" i="11"/>
  <c r="N201" i="11"/>
  <c r="M201" i="11"/>
  <c r="O200" i="10"/>
  <c r="K200" i="10"/>
  <c r="N201" i="10"/>
  <c r="M201" i="10"/>
  <c r="I203" i="10"/>
  <c r="G197" i="12" s="1"/>
  <c r="J202" i="10"/>
  <c r="L202" i="10" s="1"/>
  <c r="K201" i="8"/>
  <c r="O201" i="8"/>
  <c r="M202" i="8"/>
  <c r="N202" i="8"/>
  <c r="J203" i="8"/>
  <c r="L203" i="8" s="1"/>
  <c r="I204" i="8"/>
  <c r="I198" i="12" s="1"/>
  <c r="K200" i="7"/>
  <c r="O200" i="7"/>
  <c r="J202" i="7"/>
  <c r="L202" i="7" s="1"/>
  <c r="I203" i="7"/>
  <c r="C197" i="12" s="1"/>
  <c r="M201" i="7"/>
  <c r="N201" i="7"/>
  <c r="I203" i="1"/>
  <c r="J202" i="1"/>
  <c r="L202" i="1" s="1"/>
  <c r="K200" i="1"/>
  <c r="O200" i="1"/>
  <c r="N201" i="1"/>
  <c r="M201" i="1"/>
  <c r="C193" i="6" l="1"/>
  <c r="D194" i="12"/>
  <c r="B193" i="6"/>
  <c r="B194" i="12"/>
  <c r="E193" i="6"/>
  <c r="H194" i="12"/>
  <c r="D193" i="6"/>
  <c r="F194" i="12"/>
  <c r="F194" i="6"/>
  <c r="J195" i="12"/>
  <c r="A196" i="6"/>
  <c r="A197" i="12"/>
  <c r="O201" i="11"/>
  <c r="K201" i="11"/>
  <c r="I204" i="11"/>
  <c r="E198" i="12" s="1"/>
  <c r="J203" i="11"/>
  <c r="L203" i="11" s="1"/>
  <c r="M202" i="11"/>
  <c r="N202" i="11"/>
  <c r="M202" i="10"/>
  <c r="N202" i="10"/>
  <c r="J203" i="10"/>
  <c r="L203" i="10" s="1"/>
  <c r="I204" i="10"/>
  <c r="G198" i="12" s="1"/>
  <c r="K201" i="10"/>
  <c r="O201" i="10"/>
  <c r="O202" i="8"/>
  <c r="K202" i="8"/>
  <c r="J204" i="8"/>
  <c r="L204" i="8" s="1"/>
  <c r="I205" i="8"/>
  <c r="I199" i="12" s="1"/>
  <c r="N203" i="8"/>
  <c r="M203" i="8"/>
  <c r="K201" i="7"/>
  <c r="O201" i="7"/>
  <c r="M202" i="7"/>
  <c r="N202" i="7"/>
  <c r="I204" i="7"/>
  <c r="C198" i="12" s="1"/>
  <c r="J203" i="7"/>
  <c r="L203" i="7" s="1"/>
  <c r="K201" i="1"/>
  <c r="O201" i="1"/>
  <c r="N202" i="1"/>
  <c r="M202" i="1"/>
  <c r="J203" i="1"/>
  <c r="L203" i="1" s="1"/>
  <c r="I204" i="1"/>
  <c r="E194" i="6" l="1"/>
  <c r="H195" i="12"/>
  <c r="C194" i="6"/>
  <c r="D195" i="12"/>
  <c r="A197" i="6"/>
  <c r="A198" i="12"/>
  <c r="B194" i="6"/>
  <c r="B195" i="12"/>
  <c r="F195" i="6"/>
  <c r="J196" i="12"/>
  <c r="D194" i="6"/>
  <c r="F195" i="12"/>
  <c r="K202" i="11"/>
  <c r="O202" i="11"/>
  <c r="M203" i="11"/>
  <c r="N203" i="11"/>
  <c r="J204" i="11"/>
  <c r="L204" i="11" s="1"/>
  <c r="I205" i="11"/>
  <c r="E199" i="12" s="1"/>
  <c r="J204" i="10"/>
  <c r="L204" i="10" s="1"/>
  <c r="I205" i="10"/>
  <c r="G199" i="12" s="1"/>
  <c r="K202" i="10"/>
  <c r="O202" i="10"/>
  <c r="N203" i="10"/>
  <c r="M203" i="10"/>
  <c r="K203" i="8"/>
  <c r="O203" i="8"/>
  <c r="N204" i="8"/>
  <c r="M204" i="8"/>
  <c r="I206" i="8"/>
  <c r="I200" i="12" s="1"/>
  <c r="J205" i="8"/>
  <c r="L205" i="8" s="1"/>
  <c r="O202" i="7"/>
  <c r="K202" i="7"/>
  <c r="J204" i="7"/>
  <c r="L204" i="7" s="1"/>
  <c r="I205" i="7"/>
  <c r="C199" i="12" s="1"/>
  <c r="N203" i="7"/>
  <c r="M203" i="7"/>
  <c r="O202" i="1"/>
  <c r="K202" i="1"/>
  <c r="I205" i="1"/>
  <c r="J204" i="1"/>
  <c r="L204" i="1" s="1"/>
  <c r="M203" i="1"/>
  <c r="N203" i="1"/>
  <c r="A198" i="6" l="1"/>
  <c r="A199" i="12"/>
  <c r="C195" i="6"/>
  <c r="D196" i="12"/>
  <c r="E195" i="6"/>
  <c r="H196" i="12"/>
  <c r="D195" i="6"/>
  <c r="F196" i="12"/>
  <c r="F196" i="6"/>
  <c r="J197" i="12"/>
  <c r="B195" i="6"/>
  <c r="B196" i="12"/>
  <c r="I206" i="11"/>
  <c r="E200" i="12" s="1"/>
  <c r="J205" i="11"/>
  <c r="L205" i="11" s="1"/>
  <c r="N204" i="11"/>
  <c r="M204" i="11"/>
  <c r="O203" i="11"/>
  <c r="K203" i="11"/>
  <c r="K203" i="10"/>
  <c r="O203" i="10"/>
  <c r="I206" i="10"/>
  <c r="G200" i="12" s="1"/>
  <c r="J205" i="10"/>
  <c r="L205" i="10" s="1"/>
  <c r="N204" i="10"/>
  <c r="M204" i="10"/>
  <c r="K204" i="8"/>
  <c r="O204" i="8"/>
  <c r="M205" i="8"/>
  <c r="N205" i="8"/>
  <c r="J206" i="8"/>
  <c r="L206" i="8" s="1"/>
  <c r="I207" i="8"/>
  <c r="I201" i="12" s="1"/>
  <c r="N204" i="7"/>
  <c r="M204" i="7"/>
  <c r="I206" i="7"/>
  <c r="C200" i="12" s="1"/>
  <c r="J205" i="7"/>
  <c r="L205" i="7" s="1"/>
  <c r="O203" i="7"/>
  <c r="K203" i="7"/>
  <c r="K203" i="1"/>
  <c r="O203" i="1"/>
  <c r="N204" i="1"/>
  <c r="M204" i="1"/>
  <c r="I206" i="1"/>
  <c r="J205" i="1"/>
  <c r="L205" i="1" s="1"/>
  <c r="E196" i="6" l="1"/>
  <c r="H197" i="12"/>
  <c r="C196" i="6"/>
  <c r="D197" i="12"/>
  <c r="B196" i="6"/>
  <c r="B197" i="12"/>
  <c r="F197" i="6"/>
  <c r="J198" i="12"/>
  <c r="A199" i="6"/>
  <c r="A200" i="12"/>
  <c r="D196" i="6"/>
  <c r="F197" i="12"/>
  <c r="O204" i="11"/>
  <c r="K204" i="11"/>
  <c r="M205" i="11"/>
  <c r="N205" i="11"/>
  <c r="I207" i="11"/>
  <c r="E201" i="12" s="1"/>
  <c r="J206" i="11"/>
  <c r="L206" i="11" s="1"/>
  <c r="O204" i="10"/>
  <c r="K204" i="10"/>
  <c r="I207" i="10"/>
  <c r="G201" i="12" s="1"/>
  <c r="J206" i="10"/>
  <c r="L206" i="10" s="1"/>
  <c r="N205" i="10"/>
  <c r="M205" i="10"/>
  <c r="K205" i="8"/>
  <c r="O205" i="8"/>
  <c r="J207" i="8"/>
  <c r="L207" i="8" s="1"/>
  <c r="I208" i="8"/>
  <c r="I202" i="12" s="1"/>
  <c r="N206" i="8"/>
  <c r="M206" i="8"/>
  <c r="N205" i="7"/>
  <c r="M205" i="7"/>
  <c r="I207" i="7"/>
  <c r="C201" i="12" s="1"/>
  <c r="J206" i="7"/>
  <c r="L206" i="7" s="1"/>
  <c r="K204" i="7"/>
  <c r="O204" i="7"/>
  <c r="O204" i="1"/>
  <c r="K204" i="1"/>
  <c r="N205" i="1"/>
  <c r="M205" i="1"/>
  <c r="I207" i="1"/>
  <c r="J206" i="1"/>
  <c r="L206" i="1" s="1"/>
  <c r="E197" i="6" l="1"/>
  <c r="H198" i="12"/>
  <c r="C197" i="6"/>
  <c r="D198" i="12"/>
  <c r="F198" i="6"/>
  <c r="J199" i="12"/>
  <c r="A200" i="6"/>
  <c r="A201" i="12"/>
  <c r="B197" i="6"/>
  <c r="B198" i="12"/>
  <c r="D197" i="6"/>
  <c r="F198" i="12"/>
  <c r="M206" i="11"/>
  <c r="N206" i="11"/>
  <c r="J207" i="11"/>
  <c r="L207" i="11" s="1"/>
  <c r="I208" i="11"/>
  <c r="E202" i="12" s="1"/>
  <c r="O205" i="11"/>
  <c r="K205" i="11"/>
  <c r="J207" i="10"/>
  <c r="L207" i="10" s="1"/>
  <c r="I208" i="10"/>
  <c r="G202" i="12" s="1"/>
  <c r="N206" i="10"/>
  <c r="M206" i="10"/>
  <c r="O205" i="10"/>
  <c r="K205" i="10"/>
  <c r="I209" i="8"/>
  <c r="I203" i="12" s="1"/>
  <c r="J208" i="8"/>
  <c r="L208" i="8" s="1"/>
  <c r="O206" i="8"/>
  <c r="K206" i="8"/>
  <c r="N207" i="8"/>
  <c r="M207" i="8"/>
  <c r="J207" i="7"/>
  <c r="L207" i="7" s="1"/>
  <c r="I208" i="7"/>
  <c r="C202" i="12" s="1"/>
  <c r="N206" i="7"/>
  <c r="M206" i="7"/>
  <c r="K205" i="7"/>
  <c r="O205" i="7"/>
  <c r="O205" i="1"/>
  <c r="K205" i="1"/>
  <c r="M206" i="1"/>
  <c r="N206" i="1"/>
  <c r="J207" i="1"/>
  <c r="L207" i="1" s="1"/>
  <c r="I208" i="1"/>
  <c r="C198" i="6" l="1"/>
  <c r="D199" i="12"/>
  <c r="F199" i="6"/>
  <c r="J200" i="12"/>
  <c r="E198" i="6"/>
  <c r="H199" i="12"/>
  <c r="A201" i="6"/>
  <c r="A202" i="12"/>
  <c r="B198" i="6"/>
  <c r="B199" i="12"/>
  <c r="D198" i="6"/>
  <c r="F199" i="12"/>
  <c r="J208" i="11"/>
  <c r="L208" i="11" s="1"/>
  <c r="I209" i="11"/>
  <c r="E203" i="12" s="1"/>
  <c r="N207" i="11"/>
  <c r="M207" i="11"/>
  <c r="K206" i="11"/>
  <c r="O206" i="11"/>
  <c r="J208" i="10"/>
  <c r="L208" i="10" s="1"/>
  <c r="I209" i="10"/>
  <c r="G203" i="12" s="1"/>
  <c r="O206" i="10"/>
  <c r="K206" i="10"/>
  <c r="M207" i="10"/>
  <c r="N207" i="10"/>
  <c r="I210" i="8"/>
  <c r="I204" i="12" s="1"/>
  <c r="J209" i="8"/>
  <c r="L209" i="8" s="1"/>
  <c r="O207" i="8"/>
  <c r="K207" i="8"/>
  <c r="M208" i="8"/>
  <c r="N208" i="8"/>
  <c r="N207" i="7"/>
  <c r="M207" i="7"/>
  <c r="K206" i="7"/>
  <c r="O206" i="7"/>
  <c r="J208" i="7"/>
  <c r="L208" i="7" s="1"/>
  <c r="I209" i="7"/>
  <c r="C203" i="12" s="1"/>
  <c r="N207" i="1"/>
  <c r="M207" i="1"/>
  <c r="J208" i="1"/>
  <c r="L208" i="1" s="1"/>
  <c r="I209" i="1"/>
  <c r="K206" i="1"/>
  <c r="O206" i="1"/>
  <c r="F200" i="6" l="1"/>
  <c r="J201" i="12"/>
  <c r="A202" i="6"/>
  <c r="A203" i="12"/>
  <c r="C199" i="6"/>
  <c r="D200" i="12"/>
  <c r="D199" i="6"/>
  <c r="F200" i="12"/>
  <c r="B199" i="6"/>
  <c r="B200" i="12"/>
  <c r="E199" i="6"/>
  <c r="H200" i="12"/>
  <c r="K207" i="11"/>
  <c r="O207" i="11"/>
  <c r="J209" i="11"/>
  <c r="L209" i="11" s="1"/>
  <c r="I210" i="11"/>
  <c r="E204" i="12" s="1"/>
  <c r="N208" i="11"/>
  <c r="M208" i="11"/>
  <c r="K207" i="10"/>
  <c r="O207" i="10"/>
  <c r="J209" i="10"/>
  <c r="L209" i="10" s="1"/>
  <c r="I210" i="10"/>
  <c r="G204" i="12" s="1"/>
  <c r="N208" i="10"/>
  <c r="M208" i="10"/>
  <c r="O208" i="8"/>
  <c r="K208" i="8"/>
  <c r="J210" i="8"/>
  <c r="L210" i="8" s="1"/>
  <c r="I211" i="8"/>
  <c r="I205" i="12" s="1"/>
  <c r="N209" i="8"/>
  <c r="M209" i="8"/>
  <c r="J209" i="7"/>
  <c r="L209" i="7" s="1"/>
  <c r="I210" i="7"/>
  <c r="C204" i="12" s="1"/>
  <c r="N208" i="7"/>
  <c r="M208" i="7"/>
  <c r="O207" i="7"/>
  <c r="K207" i="7"/>
  <c r="M208" i="1"/>
  <c r="N208" i="1"/>
  <c r="I210" i="1"/>
  <c r="J209" i="1"/>
  <c r="L209" i="1" s="1"/>
  <c r="O207" i="1"/>
  <c r="K207" i="1"/>
  <c r="E200" i="6" l="1"/>
  <c r="H201" i="12"/>
  <c r="D200" i="6"/>
  <c r="F201" i="12"/>
  <c r="A203" i="6"/>
  <c r="A204" i="12"/>
  <c r="C200" i="6"/>
  <c r="D201" i="12"/>
  <c r="B200" i="6"/>
  <c r="B201" i="12"/>
  <c r="F201" i="6"/>
  <c r="J202" i="12"/>
  <c r="O208" i="11"/>
  <c r="K208" i="11"/>
  <c r="J210" i="11"/>
  <c r="L210" i="11" s="1"/>
  <c r="I211" i="11"/>
  <c r="E205" i="12" s="1"/>
  <c r="N209" i="11"/>
  <c r="M209" i="11"/>
  <c r="K208" i="10"/>
  <c r="O208" i="10"/>
  <c r="I211" i="10"/>
  <c r="G205" i="12" s="1"/>
  <c r="J210" i="10"/>
  <c r="L210" i="10" s="1"/>
  <c r="N209" i="10"/>
  <c r="M209" i="10"/>
  <c r="N210" i="8"/>
  <c r="M210" i="8"/>
  <c r="K209" i="8"/>
  <c r="O209" i="8"/>
  <c r="J211" i="8"/>
  <c r="L211" i="8" s="1"/>
  <c r="I212" i="8"/>
  <c r="I206" i="12" s="1"/>
  <c r="I211" i="7"/>
  <c r="C205" i="12" s="1"/>
  <c r="J210" i="7"/>
  <c r="L210" i="7" s="1"/>
  <c r="K208" i="7"/>
  <c r="O208" i="7"/>
  <c r="N209" i="7"/>
  <c r="M209" i="7"/>
  <c r="N209" i="1"/>
  <c r="M209" i="1"/>
  <c r="I211" i="1"/>
  <c r="J210" i="1"/>
  <c r="L210" i="1" s="1"/>
  <c r="K208" i="1"/>
  <c r="O208" i="1"/>
  <c r="F202" i="6" l="1"/>
  <c r="J203" i="12"/>
  <c r="E201" i="6"/>
  <c r="H202" i="12"/>
  <c r="B201" i="6"/>
  <c r="B202" i="12"/>
  <c r="C201" i="6"/>
  <c r="D202" i="12"/>
  <c r="A204" i="6"/>
  <c r="A205" i="12"/>
  <c r="D201" i="6"/>
  <c r="F202" i="12"/>
  <c r="K209" i="11"/>
  <c r="O209" i="11"/>
  <c r="J211" i="11"/>
  <c r="L211" i="11" s="1"/>
  <c r="I212" i="11"/>
  <c r="E206" i="12" s="1"/>
  <c r="M210" i="11"/>
  <c r="N210" i="11"/>
  <c r="O209" i="10"/>
  <c r="K209" i="10"/>
  <c r="M210" i="10"/>
  <c r="N210" i="10"/>
  <c r="I212" i="10"/>
  <c r="G206" i="12" s="1"/>
  <c r="J211" i="10"/>
  <c r="L211" i="10" s="1"/>
  <c r="O210" i="8"/>
  <c r="K210" i="8"/>
  <c r="J212" i="8"/>
  <c r="L212" i="8" s="1"/>
  <c r="I213" i="8"/>
  <c r="I207" i="12" s="1"/>
  <c r="N211" i="8"/>
  <c r="M211" i="8"/>
  <c r="K209" i="7"/>
  <c r="O209" i="7"/>
  <c r="M210" i="7"/>
  <c r="N210" i="7"/>
  <c r="I212" i="7"/>
  <c r="C206" i="12" s="1"/>
  <c r="J211" i="7"/>
  <c r="L211" i="7" s="1"/>
  <c r="J211" i="1"/>
  <c r="L211" i="1" s="1"/>
  <c r="I212" i="1"/>
  <c r="M210" i="1"/>
  <c r="N210" i="1"/>
  <c r="K209" i="1"/>
  <c r="O209" i="1"/>
  <c r="E202" i="6" l="1"/>
  <c r="H203" i="12"/>
  <c r="B202" i="6"/>
  <c r="B203" i="12"/>
  <c r="A205" i="6"/>
  <c r="A206" i="12"/>
  <c r="D202" i="6"/>
  <c r="F203" i="12"/>
  <c r="C202" i="6"/>
  <c r="D203" i="12"/>
  <c r="F203" i="6"/>
  <c r="J204" i="12"/>
  <c r="K210" i="11"/>
  <c r="O210" i="11"/>
  <c r="J212" i="11"/>
  <c r="L212" i="11" s="1"/>
  <c r="I213" i="11"/>
  <c r="E207" i="12" s="1"/>
  <c r="N211" i="11"/>
  <c r="M211" i="11"/>
  <c r="J212" i="10"/>
  <c r="L212" i="10" s="1"/>
  <c r="I213" i="10"/>
  <c r="G207" i="12" s="1"/>
  <c r="N211" i="10"/>
  <c r="M211" i="10"/>
  <c r="O210" i="10"/>
  <c r="K210" i="10"/>
  <c r="N212" i="8"/>
  <c r="M212" i="8"/>
  <c r="K211" i="8"/>
  <c r="O211" i="8"/>
  <c r="J213" i="8"/>
  <c r="L213" i="8" s="1"/>
  <c r="I214" i="8"/>
  <c r="I208" i="12" s="1"/>
  <c r="N211" i="7"/>
  <c r="M211" i="7"/>
  <c r="I213" i="7"/>
  <c r="C207" i="12" s="1"/>
  <c r="J212" i="7"/>
  <c r="L212" i="7" s="1"/>
  <c r="K210" i="7"/>
  <c r="O210" i="7"/>
  <c r="O210" i="1"/>
  <c r="K210" i="1"/>
  <c r="I213" i="1"/>
  <c r="J212" i="1"/>
  <c r="L212" i="1" s="1"/>
  <c r="M211" i="1"/>
  <c r="N211" i="1"/>
  <c r="C203" i="6" l="1"/>
  <c r="D204" i="12"/>
  <c r="F204" i="6"/>
  <c r="J205" i="12"/>
  <c r="E203" i="6"/>
  <c r="H204" i="12"/>
  <c r="D203" i="6"/>
  <c r="F204" i="12"/>
  <c r="A206" i="6"/>
  <c r="A207" i="12"/>
  <c r="B203" i="6"/>
  <c r="B204" i="12"/>
  <c r="K211" i="11"/>
  <c r="O211" i="11"/>
  <c r="I214" i="11"/>
  <c r="E208" i="12" s="1"/>
  <c r="J213" i="11"/>
  <c r="L213" i="11" s="1"/>
  <c r="N212" i="11"/>
  <c r="M212" i="11"/>
  <c r="I214" i="10"/>
  <c r="G208" i="12" s="1"/>
  <c r="J213" i="10"/>
  <c r="L213" i="10" s="1"/>
  <c r="K211" i="10"/>
  <c r="O211" i="10"/>
  <c r="N212" i="10"/>
  <c r="M212" i="10"/>
  <c r="I215" i="8"/>
  <c r="I209" i="12" s="1"/>
  <c r="J214" i="8"/>
  <c r="L214" i="8" s="1"/>
  <c r="O212" i="8"/>
  <c r="K212" i="8"/>
  <c r="M213" i="8"/>
  <c r="N213" i="8"/>
  <c r="I214" i="7"/>
  <c r="C208" i="12" s="1"/>
  <c r="J213" i="7"/>
  <c r="L213" i="7" s="1"/>
  <c r="K211" i="7"/>
  <c r="O211" i="7"/>
  <c r="N212" i="7"/>
  <c r="M212" i="7"/>
  <c r="K211" i="1"/>
  <c r="O211" i="1"/>
  <c r="M212" i="1"/>
  <c r="N212" i="1"/>
  <c r="J213" i="1"/>
  <c r="L213" i="1" s="1"/>
  <c r="I214" i="1"/>
  <c r="F205" i="6" l="1"/>
  <c r="J206" i="12"/>
  <c r="B204" i="6"/>
  <c r="B205" i="12"/>
  <c r="E204" i="6"/>
  <c r="H205" i="12"/>
  <c r="D204" i="6"/>
  <c r="F205" i="12"/>
  <c r="A207" i="6"/>
  <c r="A208" i="12"/>
  <c r="C204" i="6"/>
  <c r="D205" i="12"/>
  <c r="K212" i="11"/>
  <c r="O212" i="11"/>
  <c r="N213" i="11"/>
  <c r="M213" i="11"/>
  <c r="I215" i="11"/>
  <c r="E209" i="12" s="1"/>
  <c r="J214" i="11"/>
  <c r="L214" i="11" s="1"/>
  <c r="O212" i="10"/>
  <c r="K212" i="10"/>
  <c r="N213" i="10"/>
  <c r="M213" i="10"/>
  <c r="I215" i="10"/>
  <c r="G209" i="12" s="1"/>
  <c r="J214" i="10"/>
  <c r="L214" i="10" s="1"/>
  <c r="O213" i="8"/>
  <c r="K213" i="8"/>
  <c r="N214" i="8"/>
  <c r="M214" i="8"/>
  <c r="J215" i="8"/>
  <c r="L215" i="8" s="1"/>
  <c r="I216" i="8"/>
  <c r="I210" i="12" s="1"/>
  <c r="I215" i="7"/>
  <c r="C209" i="12" s="1"/>
  <c r="J214" i="7"/>
  <c r="L214" i="7" s="1"/>
  <c r="O212" i="7"/>
  <c r="K212" i="7"/>
  <c r="N213" i="7"/>
  <c r="M213" i="7"/>
  <c r="M213" i="1"/>
  <c r="N213" i="1"/>
  <c r="I215" i="1"/>
  <c r="J214" i="1"/>
  <c r="L214" i="1" s="1"/>
  <c r="K212" i="1"/>
  <c r="O212" i="1"/>
  <c r="A208" i="6" l="1"/>
  <c r="A209" i="12"/>
  <c r="E205" i="6"/>
  <c r="H206" i="12"/>
  <c r="B205" i="6"/>
  <c r="B206" i="12"/>
  <c r="D205" i="6"/>
  <c r="F206" i="12"/>
  <c r="C205" i="6"/>
  <c r="D206" i="12"/>
  <c r="F206" i="6"/>
  <c r="J207" i="12"/>
  <c r="N214" i="11"/>
  <c r="M214" i="11"/>
  <c r="I216" i="11"/>
  <c r="E210" i="12" s="1"/>
  <c r="J215" i="11"/>
  <c r="L215" i="11" s="1"/>
  <c r="O213" i="11"/>
  <c r="K213" i="11"/>
  <c r="N214" i="10"/>
  <c r="M214" i="10"/>
  <c r="O213" i="10"/>
  <c r="K213" i="10"/>
  <c r="J215" i="10"/>
  <c r="L215" i="10" s="1"/>
  <c r="I216" i="10"/>
  <c r="G210" i="12" s="1"/>
  <c r="I217" i="8"/>
  <c r="I211" i="12" s="1"/>
  <c r="J216" i="8"/>
  <c r="L216" i="8" s="1"/>
  <c r="K214" i="8"/>
  <c r="O214" i="8"/>
  <c r="N215" i="8"/>
  <c r="M215" i="8"/>
  <c r="N214" i="7"/>
  <c r="M214" i="7"/>
  <c r="O213" i="7"/>
  <c r="K213" i="7"/>
  <c r="J215" i="7"/>
  <c r="L215" i="7" s="1"/>
  <c r="I216" i="7"/>
  <c r="C210" i="12" s="1"/>
  <c r="I216" i="1"/>
  <c r="J215" i="1"/>
  <c r="L215" i="1" s="1"/>
  <c r="O213" i="1"/>
  <c r="K213" i="1"/>
  <c r="M214" i="1"/>
  <c r="N214" i="1"/>
  <c r="F207" i="6" l="1"/>
  <c r="J208" i="12"/>
  <c r="B206" i="6"/>
  <c r="B207" i="12"/>
  <c r="A209" i="6"/>
  <c r="A210" i="12"/>
  <c r="C206" i="6"/>
  <c r="D207" i="12"/>
  <c r="E206" i="6"/>
  <c r="H207" i="12"/>
  <c r="D206" i="6"/>
  <c r="F207" i="12"/>
  <c r="M215" i="11"/>
  <c r="N215" i="11"/>
  <c r="J216" i="11"/>
  <c r="L216" i="11" s="1"/>
  <c r="I217" i="11"/>
  <c r="E211" i="12" s="1"/>
  <c r="O214" i="11"/>
  <c r="K214" i="11"/>
  <c r="M215" i="10"/>
  <c r="N215" i="10"/>
  <c r="J216" i="10"/>
  <c r="L216" i="10" s="1"/>
  <c r="I217" i="10"/>
  <c r="G211" i="12" s="1"/>
  <c r="K214" i="10"/>
  <c r="O214" i="10"/>
  <c r="N216" i="8"/>
  <c r="M216" i="8"/>
  <c r="J217" i="8"/>
  <c r="L217" i="8" s="1"/>
  <c r="I218" i="8"/>
  <c r="I212" i="12" s="1"/>
  <c r="O215" i="8"/>
  <c r="K215" i="8"/>
  <c r="N215" i="7"/>
  <c r="M215" i="7"/>
  <c r="J216" i="7"/>
  <c r="L216" i="7" s="1"/>
  <c r="I217" i="7"/>
  <c r="C211" i="12" s="1"/>
  <c r="O214" i="7"/>
  <c r="K214" i="7"/>
  <c r="N215" i="1"/>
  <c r="M215" i="1"/>
  <c r="K214" i="1"/>
  <c r="O214" i="1"/>
  <c r="J216" i="1"/>
  <c r="L216" i="1" s="1"/>
  <c r="I217" i="1"/>
  <c r="E207" i="6" l="1"/>
  <c r="H208" i="12"/>
  <c r="C207" i="6"/>
  <c r="D208" i="12"/>
  <c r="B207" i="6"/>
  <c r="B208" i="12"/>
  <c r="A210" i="6"/>
  <c r="A211" i="12"/>
  <c r="F208" i="6"/>
  <c r="J209" i="12"/>
  <c r="D207" i="6"/>
  <c r="F208" i="12"/>
  <c r="J217" i="11"/>
  <c r="L217" i="11" s="1"/>
  <c r="I218" i="11"/>
  <c r="E212" i="12" s="1"/>
  <c r="M216" i="11"/>
  <c r="N216" i="11"/>
  <c r="O215" i="11"/>
  <c r="K215" i="11"/>
  <c r="N216" i="10"/>
  <c r="M216" i="10"/>
  <c r="J217" i="10"/>
  <c r="L217" i="10" s="1"/>
  <c r="I218" i="10"/>
  <c r="G212" i="12" s="1"/>
  <c r="O215" i="10"/>
  <c r="K215" i="10"/>
  <c r="O216" i="8"/>
  <c r="K216" i="8"/>
  <c r="J218" i="8"/>
  <c r="L218" i="8" s="1"/>
  <c r="I219" i="8"/>
  <c r="I213" i="12" s="1"/>
  <c r="N217" i="8"/>
  <c r="M217" i="8"/>
  <c r="M216" i="7"/>
  <c r="N216" i="7"/>
  <c r="J217" i="7"/>
  <c r="L217" i="7" s="1"/>
  <c r="I218" i="7"/>
  <c r="C212" i="12" s="1"/>
  <c r="O215" i="7"/>
  <c r="K215" i="7"/>
  <c r="I218" i="1"/>
  <c r="J217" i="1"/>
  <c r="L217" i="1" s="1"/>
  <c r="N216" i="1"/>
  <c r="M216" i="1"/>
  <c r="K215" i="1"/>
  <c r="O215" i="1"/>
  <c r="E208" i="6" l="1"/>
  <c r="H209" i="12"/>
  <c r="B208" i="6"/>
  <c r="B209" i="12"/>
  <c r="C208" i="6"/>
  <c r="D209" i="12"/>
  <c r="A211" i="6"/>
  <c r="A212" i="12"/>
  <c r="F209" i="6"/>
  <c r="J210" i="12"/>
  <c r="D208" i="6"/>
  <c r="F209" i="12"/>
  <c r="O216" i="11"/>
  <c r="K216" i="11"/>
  <c r="J218" i="11"/>
  <c r="L218" i="11" s="1"/>
  <c r="I219" i="11"/>
  <c r="E213" i="12" s="1"/>
  <c r="N217" i="11"/>
  <c r="M217" i="11"/>
  <c r="I219" i="10"/>
  <c r="G213" i="12" s="1"/>
  <c r="J218" i="10"/>
  <c r="L218" i="10" s="1"/>
  <c r="M217" i="10"/>
  <c r="N217" i="10"/>
  <c r="O216" i="10"/>
  <c r="K216" i="10"/>
  <c r="K217" i="8"/>
  <c r="O217" i="8"/>
  <c r="N218" i="8"/>
  <c r="M218" i="8"/>
  <c r="J219" i="8"/>
  <c r="L219" i="8" s="1"/>
  <c r="I220" i="8"/>
  <c r="I214" i="12" s="1"/>
  <c r="N217" i="7"/>
  <c r="M217" i="7"/>
  <c r="K216" i="7"/>
  <c r="O216" i="7"/>
  <c r="J218" i="7"/>
  <c r="L218" i="7" s="1"/>
  <c r="I219" i="7"/>
  <c r="C213" i="12" s="1"/>
  <c r="M217" i="1"/>
  <c r="N217" i="1"/>
  <c r="K216" i="1"/>
  <c r="O216" i="1"/>
  <c r="I219" i="1"/>
  <c r="J218" i="1"/>
  <c r="L218" i="1" s="1"/>
  <c r="B209" i="6" l="1"/>
  <c r="B210" i="12"/>
  <c r="E209" i="6"/>
  <c r="H210" i="12"/>
  <c r="C209" i="6"/>
  <c r="D210" i="12"/>
  <c r="F210" i="6"/>
  <c r="J211" i="12"/>
  <c r="A212" i="6"/>
  <c r="A213" i="12"/>
  <c r="D209" i="6"/>
  <c r="F210" i="12"/>
  <c r="K217" i="11"/>
  <c r="O217" i="11"/>
  <c r="J219" i="11"/>
  <c r="L219" i="11" s="1"/>
  <c r="I220" i="11"/>
  <c r="E214" i="12" s="1"/>
  <c r="M218" i="11"/>
  <c r="N218" i="11"/>
  <c r="O217" i="10"/>
  <c r="K217" i="10"/>
  <c r="M218" i="10"/>
  <c r="N218" i="10"/>
  <c r="I220" i="10"/>
  <c r="G214" i="12" s="1"/>
  <c r="J219" i="10"/>
  <c r="L219" i="10" s="1"/>
  <c r="J220" i="8"/>
  <c r="L220" i="8" s="1"/>
  <c r="I221" i="8"/>
  <c r="I215" i="12" s="1"/>
  <c r="N219" i="8"/>
  <c r="M219" i="8"/>
  <c r="O218" i="8"/>
  <c r="K218" i="8"/>
  <c r="I220" i="7"/>
  <c r="C214" i="12" s="1"/>
  <c r="J219" i="7"/>
  <c r="L219" i="7" s="1"/>
  <c r="M218" i="7"/>
  <c r="N218" i="7"/>
  <c r="O217" i="7"/>
  <c r="K217" i="7"/>
  <c r="N218" i="1"/>
  <c r="M218" i="1"/>
  <c r="O217" i="1"/>
  <c r="K217" i="1"/>
  <c r="I220" i="1"/>
  <c r="J219" i="1"/>
  <c r="L219" i="1" s="1"/>
  <c r="A213" i="6" l="1"/>
  <c r="A214" i="12"/>
  <c r="B210" i="6"/>
  <c r="B211" i="12"/>
  <c r="C210" i="6"/>
  <c r="D211" i="12"/>
  <c r="E210" i="6"/>
  <c r="H211" i="12"/>
  <c r="D210" i="6"/>
  <c r="F211" i="12"/>
  <c r="F211" i="6"/>
  <c r="J212" i="12"/>
  <c r="K218" i="11"/>
  <c r="O218" i="11"/>
  <c r="J220" i="11"/>
  <c r="L220" i="11" s="1"/>
  <c r="I221" i="11"/>
  <c r="E215" i="12" s="1"/>
  <c r="M219" i="11"/>
  <c r="N219" i="11"/>
  <c r="J220" i="10"/>
  <c r="L220" i="10" s="1"/>
  <c r="I221" i="10"/>
  <c r="G215" i="12" s="1"/>
  <c r="N219" i="10"/>
  <c r="M219" i="10"/>
  <c r="K218" i="10"/>
  <c r="O218" i="10"/>
  <c r="K219" i="8"/>
  <c r="O219" i="8"/>
  <c r="J221" i="8"/>
  <c r="L221" i="8" s="1"/>
  <c r="I222" i="8"/>
  <c r="I216" i="12" s="1"/>
  <c r="M220" i="8"/>
  <c r="N220" i="8"/>
  <c r="K218" i="7"/>
  <c r="O218" i="7"/>
  <c r="N219" i="7"/>
  <c r="M219" i="7"/>
  <c r="I221" i="7"/>
  <c r="C215" i="12" s="1"/>
  <c r="J220" i="7"/>
  <c r="L220" i="7" s="1"/>
  <c r="J220" i="1"/>
  <c r="L220" i="1" s="1"/>
  <c r="I221" i="1"/>
  <c r="M219" i="1"/>
  <c r="N219" i="1"/>
  <c r="K218" i="1"/>
  <c r="O218" i="1"/>
  <c r="E211" i="6" l="1"/>
  <c r="H212" i="12"/>
  <c r="B211" i="6"/>
  <c r="B212" i="12"/>
  <c r="A214" i="6"/>
  <c r="A215" i="12"/>
  <c r="F212" i="6"/>
  <c r="J213" i="12"/>
  <c r="D211" i="6"/>
  <c r="F212" i="12"/>
  <c r="C211" i="6"/>
  <c r="D212" i="12"/>
  <c r="K219" i="11"/>
  <c r="O219" i="11"/>
  <c r="I222" i="11"/>
  <c r="E216" i="12" s="1"/>
  <c r="J221" i="11"/>
  <c r="L221" i="11" s="1"/>
  <c r="N220" i="11"/>
  <c r="M220" i="11"/>
  <c r="I222" i="10"/>
  <c r="G216" i="12" s="1"/>
  <c r="J221" i="10"/>
  <c r="L221" i="10" s="1"/>
  <c r="O219" i="10"/>
  <c r="K219" i="10"/>
  <c r="N220" i="10"/>
  <c r="M220" i="10"/>
  <c r="K220" i="8"/>
  <c r="O220" i="8"/>
  <c r="J222" i="8"/>
  <c r="L222" i="8" s="1"/>
  <c r="I223" i="8"/>
  <c r="I217" i="12" s="1"/>
  <c r="N221" i="8"/>
  <c r="M221" i="8"/>
  <c r="N220" i="7"/>
  <c r="M220" i="7"/>
  <c r="K219" i="7"/>
  <c r="O219" i="7"/>
  <c r="I222" i="7"/>
  <c r="C216" i="12" s="1"/>
  <c r="J221" i="7"/>
  <c r="L221" i="7" s="1"/>
  <c r="O219" i="1"/>
  <c r="K219" i="1"/>
  <c r="J221" i="1"/>
  <c r="L221" i="1" s="1"/>
  <c r="I222" i="1"/>
  <c r="M220" i="1"/>
  <c r="N220" i="1"/>
  <c r="A215" i="6" l="1"/>
  <c r="A216" i="12"/>
  <c r="C212" i="6"/>
  <c r="D213" i="12"/>
  <c r="F213" i="6"/>
  <c r="J214" i="12"/>
  <c r="D212" i="6"/>
  <c r="F213" i="12"/>
  <c r="B212" i="6"/>
  <c r="B213" i="12"/>
  <c r="E212" i="6"/>
  <c r="H213" i="12"/>
  <c r="K220" i="11"/>
  <c r="O220" i="11"/>
  <c r="N221" i="11"/>
  <c r="M221" i="11"/>
  <c r="I223" i="11"/>
  <c r="E217" i="12" s="1"/>
  <c r="J222" i="11"/>
  <c r="L222" i="11" s="1"/>
  <c r="O220" i="10"/>
  <c r="K220" i="10"/>
  <c r="N221" i="10"/>
  <c r="M221" i="10"/>
  <c r="I223" i="10"/>
  <c r="G217" i="12" s="1"/>
  <c r="J222" i="10"/>
  <c r="L222" i="10" s="1"/>
  <c r="I224" i="8"/>
  <c r="I218" i="12" s="1"/>
  <c r="J223" i="8"/>
  <c r="L223" i="8" s="1"/>
  <c r="O221" i="8"/>
  <c r="K221" i="8"/>
  <c r="N222" i="8"/>
  <c r="M222" i="8"/>
  <c r="N221" i="7"/>
  <c r="M221" i="7"/>
  <c r="I223" i="7"/>
  <c r="C217" i="12" s="1"/>
  <c r="J222" i="7"/>
  <c r="L222" i="7" s="1"/>
  <c r="K220" i="7"/>
  <c r="O220" i="7"/>
  <c r="O220" i="1"/>
  <c r="K220" i="1"/>
  <c r="N221" i="1"/>
  <c r="M221" i="1"/>
  <c r="J222" i="1"/>
  <c r="L222" i="1" s="1"/>
  <c r="I223" i="1"/>
  <c r="F214" i="6" l="1"/>
  <c r="J215" i="12"/>
  <c r="E213" i="6"/>
  <c r="H214" i="12"/>
  <c r="D213" i="6"/>
  <c r="F214" i="12"/>
  <c r="C213" i="6"/>
  <c r="D214" i="12"/>
  <c r="A216" i="6"/>
  <c r="A217" i="12"/>
  <c r="B213" i="6"/>
  <c r="B214" i="12"/>
  <c r="N222" i="11"/>
  <c r="M222" i="11"/>
  <c r="J223" i="11"/>
  <c r="L223" i="11" s="1"/>
  <c r="I224" i="11"/>
  <c r="E218" i="12" s="1"/>
  <c r="O221" i="11"/>
  <c r="K221" i="11"/>
  <c r="N222" i="10"/>
  <c r="M222" i="10"/>
  <c r="O221" i="10"/>
  <c r="K221" i="10"/>
  <c r="J223" i="10"/>
  <c r="L223" i="10" s="1"/>
  <c r="I224" i="10"/>
  <c r="G218" i="12" s="1"/>
  <c r="N223" i="8"/>
  <c r="M223" i="8"/>
  <c r="O222" i="8"/>
  <c r="K222" i="8"/>
  <c r="I225" i="8"/>
  <c r="I219" i="12" s="1"/>
  <c r="J224" i="8"/>
  <c r="L224" i="8" s="1"/>
  <c r="N222" i="7"/>
  <c r="M222" i="7"/>
  <c r="J223" i="7"/>
  <c r="L223" i="7" s="1"/>
  <c r="I224" i="7"/>
  <c r="C218" i="12" s="1"/>
  <c r="O221" i="7"/>
  <c r="K221" i="7"/>
  <c r="I224" i="1"/>
  <c r="J223" i="1"/>
  <c r="L223" i="1" s="1"/>
  <c r="K221" i="1"/>
  <c r="O221" i="1"/>
  <c r="N222" i="1"/>
  <c r="M222" i="1"/>
  <c r="B214" i="6" l="1"/>
  <c r="B215" i="12"/>
  <c r="C214" i="6"/>
  <c r="D215" i="12"/>
  <c r="F215" i="6"/>
  <c r="J216" i="12"/>
  <c r="A217" i="6"/>
  <c r="A218" i="12"/>
  <c r="E214" i="6"/>
  <c r="H215" i="12"/>
  <c r="D214" i="6"/>
  <c r="F215" i="12"/>
  <c r="J224" i="11"/>
  <c r="L224" i="11" s="1"/>
  <c r="I225" i="11"/>
  <c r="E219" i="12" s="1"/>
  <c r="N223" i="11"/>
  <c r="M223" i="11"/>
  <c r="K222" i="11"/>
  <c r="O222" i="11"/>
  <c r="M223" i="10"/>
  <c r="N223" i="10"/>
  <c r="J224" i="10"/>
  <c r="L224" i="10" s="1"/>
  <c r="I225" i="10"/>
  <c r="G219" i="12" s="1"/>
  <c r="K222" i="10"/>
  <c r="O222" i="10"/>
  <c r="O223" i="8"/>
  <c r="K223" i="8"/>
  <c r="N224" i="8"/>
  <c r="M224" i="8"/>
  <c r="J225" i="8"/>
  <c r="L225" i="8" s="1"/>
  <c r="I226" i="8"/>
  <c r="I220" i="12" s="1"/>
  <c r="N223" i="7"/>
  <c r="M223" i="7"/>
  <c r="J224" i="7"/>
  <c r="L224" i="7" s="1"/>
  <c r="I225" i="7"/>
  <c r="C219" i="12" s="1"/>
  <c r="O222" i="7"/>
  <c r="K222" i="7"/>
  <c r="O222" i="1"/>
  <c r="K222" i="1"/>
  <c r="M223" i="1"/>
  <c r="N223" i="1"/>
  <c r="J224" i="1"/>
  <c r="L224" i="1" s="1"/>
  <c r="I225" i="1"/>
  <c r="E215" i="6" l="1"/>
  <c r="H216" i="12"/>
  <c r="C215" i="6"/>
  <c r="D216" i="12"/>
  <c r="A218" i="6"/>
  <c r="A219" i="12"/>
  <c r="D215" i="6"/>
  <c r="F216" i="12"/>
  <c r="B215" i="6"/>
  <c r="B216" i="12"/>
  <c r="F216" i="6"/>
  <c r="J217" i="12"/>
  <c r="K223" i="11"/>
  <c r="O223" i="11"/>
  <c r="J225" i="11"/>
  <c r="L225" i="11" s="1"/>
  <c r="I226" i="11"/>
  <c r="E220" i="12" s="1"/>
  <c r="N224" i="11"/>
  <c r="M224" i="11"/>
  <c r="N224" i="10"/>
  <c r="M224" i="10"/>
  <c r="J225" i="10"/>
  <c r="L225" i="10" s="1"/>
  <c r="I226" i="10"/>
  <c r="G220" i="12" s="1"/>
  <c r="K223" i="10"/>
  <c r="O223" i="10"/>
  <c r="J226" i="8"/>
  <c r="L226" i="8" s="1"/>
  <c r="I227" i="8"/>
  <c r="I221" i="12" s="1"/>
  <c r="O224" i="8"/>
  <c r="K224" i="8"/>
  <c r="N225" i="8"/>
  <c r="M225" i="8"/>
  <c r="M224" i="7"/>
  <c r="N224" i="7"/>
  <c r="J225" i="7"/>
  <c r="L225" i="7" s="1"/>
  <c r="I226" i="7"/>
  <c r="C220" i="12" s="1"/>
  <c r="O223" i="7"/>
  <c r="K223" i="7"/>
  <c r="J225" i="1"/>
  <c r="L225" i="1" s="1"/>
  <c r="I226" i="1"/>
  <c r="K223" i="1"/>
  <c r="O223" i="1"/>
  <c r="N224" i="1"/>
  <c r="M224" i="1"/>
  <c r="E216" i="6" l="1"/>
  <c r="H217" i="12"/>
  <c r="B216" i="6"/>
  <c r="B217" i="12"/>
  <c r="C216" i="6"/>
  <c r="D217" i="12"/>
  <c r="F217" i="6"/>
  <c r="J218" i="12"/>
  <c r="D216" i="6"/>
  <c r="F217" i="12"/>
  <c r="A219" i="6"/>
  <c r="A220" i="12"/>
  <c r="K224" i="11"/>
  <c r="O224" i="11"/>
  <c r="J226" i="11"/>
  <c r="L226" i="11" s="1"/>
  <c r="I227" i="11"/>
  <c r="E221" i="12" s="1"/>
  <c r="M225" i="11"/>
  <c r="N225" i="11"/>
  <c r="M225" i="10"/>
  <c r="N225" i="10"/>
  <c r="I227" i="10"/>
  <c r="G221" i="12" s="1"/>
  <c r="J226" i="10"/>
  <c r="L226" i="10" s="1"/>
  <c r="K224" i="10"/>
  <c r="O224" i="10"/>
  <c r="J227" i="8"/>
  <c r="L227" i="8" s="1"/>
  <c r="I228" i="8"/>
  <c r="I222" i="12" s="1"/>
  <c r="O225" i="8"/>
  <c r="K225" i="8"/>
  <c r="N226" i="8"/>
  <c r="M226" i="8"/>
  <c r="N225" i="7"/>
  <c r="M225" i="7"/>
  <c r="K224" i="7"/>
  <c r="O224" i="7"/>
  <c r="J226" i="7"/>
  <c r="L226" i="7" s="1"/>
  <c r="I227" i="7"/>
  <c r="C221" i="12" s="1"/>
  <c r="I227" i="1"/>
  <c r="J226" i="1"/>
  <c r="L226" i="1" s="1"/>
  <c r="K224" i="1"/>
  <c r="O224" i="1"/>
  <c r="M225" i="1"/>
  <c r="N225" i="1"/>
  <c r="B217" i="6" l="1"/>
  <c r="B218" i="12"/>
  <c r="E217" i="6"/>
  <c r="H218" i="12"/>
  <c r="F218" i="6"/>
  <c r="J219" i="12"/>
  <c r="C217" i="6"/>
  <c r="D218" i="12"/>
  <c r="D217" i="6"/>
  <c r="F218" i="12"/>
  <c r="A220" i="6"/>
  <c r="A221" i="12"/>
  <c r="J227" i="11"/>
  <c r="L227" i="11" s="1"/>
  <c r="I228" i="11"/>
  <c r="E222" i="12" s="1"/>
  <c r="M226" i="11"/>
  <c r="N226" i="11"/>
  <c r="K225" i="11"/>
  <c r="O225" i="11"/>
  <c r="M226" i="10"/>
  <c r="N226" i="10"/>
  <c r="K225" i="10"/>
  <c r="O225" i="10"/>
  <c r="I228" i="10"/>
  <c r="G222" i="12" s="1"/>
  <c r="J227" i="10"/>
  <c r="L227" i="10" s="1"/>
  <c r="I229" i="8"/>
  <c r="I223" i="12" s="1"/>
  <c r="J228" i="8"/>
  <c r="L228" i="8" s="1"/>
  <c r="O226" i="8"/>
  <c r="K226" i="8"/>
  <c r="N227" i="8"/>
  <c r="M227" i="8"/>
  <c r="M226" i="7"/>
  <c r="N226" i="7"/>
  <c r="I228" i="7"/>
  <c r="C222" i="12" s="1"/>
  <c r="J227" i="7"/>
  <c r="L227" i="7" s="1"/>
  <c r="K225" i="7"/>
  <c r="O225" i="7"/>
  <c r="K225" i="1"/>
  <c r="O225" i="1"/>
  <c r="N226" i="1"/>
  <c r="M226" i="1"/>
  <c r="I228" i="1"/>
  <c r="J227" i="1"/>
  <c r="L227" i="1" s="1"/>
  <c r="E218" i="6" l="1"/>
  <c r="H219" i="12"/>
  <c r="D218" i="6"/>
  <c r="F219" i="12"/>
  <c r="C218" i="6"/>
  <c r="D219" i="12"/>
  <c r="F219" i="6"/>
  <c r="J220" i="12"/>
  <c r="B218" i="6"/>
  <c r="B219" i="12"/>
  <c r="A221" i="6"/>
  <c r="A222" i="12"/>
  <c r="K226" i="11"/>
  <c r="O226" i="11"/>
  <c r="J228" i="11"/>
  <c r="L228" i="11" s="1"/>
  <c r="I229" i="11"/>
  <c r="E223" i="12" s="1"/>
  <c r="N227" i="11"/>
  <c r="M227" i="11"/>
  <c r="N227" i="10"/>
  <c r="M227" i="10"/>
  <c r="J228" i="10"/>
  <c r="L228" i="10" s="1"/>
  <c r="I229" i="10"/>
  <c r="G223" i="12" s="1"/>
  <c r="O226" i="10"/>
  <c r="K226" i="10"/>
  <c r="O227" i="8"/>
  <c r="K227" i="8"/>
  <c r="M228" i="8"/>
  <c r="N228" i="8"/>
  <c r="I230" i="8"/>
  <c r="I224" i="12" s="1"/>
  <c r="J229" i="8"/>
  <c r="L229" i="8" s="1"/>
  <c r="O226" i="7"/>
  <c r="K226" i="7"/>
  <c r="N227" i="7"/>
  <c r="M227" i="7"/>
  <c r="I229" i="7"/>
  <c r="C223" i="12" s="1"/>
  <c r="J228" i="7"/>
  <c r="L228" i="7" s="1"/>
  <c r="M227" i="1"/>
  <c r="N227" i="1"/>
  <c r="O226" i="1"/>
  <c r="K226" i="1"/>
  <c r="I229" i="1"/>
  <c r="J228" i="1"/>
  <c r="L228" i="1" s="1"/>
  <c r="C219" i="6" l="1"/>
  <c r="D220" i="12"/>
  <c r="E219" i="6"/>
  <c r="H220" i="12"/>
  <c r="D219" i="6"/>
  <c r="F220" i="12"/>
  <c r="B219" i="6"/>
  <c r="B220" i="12"/>
  <c r="A222" i="6"/>
  <c r="A223" i="12"/>
  <c r="F220" i="6"/>
  <c r="J221" i="12"/>
  <c r="K227" i="11"/>
  <c r="O227" i="11"/>
  <c r="I230" i="11"/>
  <c r="E224" i="12" s="1"/>
  <c r="J229" i="11"/>
  <c r="L229" i="11" s="1"/>
  <c r="N228" i="11"/>
  <c r="M228" i="11"/>
  <c r="I230" i="10"/>
  <c r="G224" i="12" s="1"/>
  <c r="J229" i="10"/>
  <c r="L229" i="10" s="1"/>
  <c r="N228" i="10"/>
  <c r="M228" i="10"/>
  <c r="K227" i="10"/>
  <c r="O227" i="10"/>
  <c r="N229" i="8"/>
  <c r="M229" i="8"/>
  <c r="O228" i="8"/>
  <c r="K228" i="8"/>
  <c r="I231" i="8"/>
  <c r="I225" i="12" s="1"/>
  <c r="J230" i="8"/>
  <c r="L230" i="8" s="1"/>
  <c r="N228" i="7"/>
  <c r="M228" i="7"/>
  <c r="I230" i="7"/>
  <c r="C224" i="12" s="1"/>
  <c r="J229" i="7"/>
  <c r="L229" i="7" s="1"/>
  <c r="K227" i="7"/>
  <c r="O227" i="7"/>
  <c r="N228" i="1"/>
  <c r="M228" i="1"/>
  <c r="J229" i="1"/>
  <c r="L229" i="1" s="1"/>
  <c r="I230" i="1"/>
  <c r="O227" i="1"/>
  <c r="K227" i="1"/>
  <c r="C220" i="6" l="1"/>
  <c r="D221" i="12"/>
  <c r="E220" i="6"/>
  <c r="H221" i="12"/>
  <c r="A223" i="6"/>
  <c r="A224" i="12"/>
  <c r="F221" i="6"/>
  <c r="J222" i="12"/>
  <c r="D220" i="6"/>
  <c r="F221" i="12"/>
  <c r="B220" i="6"/>
  <c r="B221" i="12"/>
  <c r="K228" i="11"/>
  <c r="O228" i="11"/>
  <c r="N229" i="11"/>
  <c r="M229" i="11"/>
  <c r="I231" i="11"/>
  <c r="E225" i="12" s="1"/>
  <c r="J230" i="11"/>
  <c r="L230" i="11" s="1"/>
  <c r="N229" i="10"/>
  <c r="M229" i="10"/>
  <c r="O228" i="10"/>
  <c r="K228" i="10"/>
  <c r="I231" i="10"/>
  <c r="G225" i="12" s="1"/>
  <c r="J230" i="10"/>
  <c r="L230" i="10" s="1"/>
  <c r="N230" i="8"/>
  <c r="M230" i="8"/>
  <c r="O229" i="8"/>
  <c r="K229" i="8"/>
  <c r="I232" i="8"/>
  <c r="I226" i="12" s="1"/>
  <c r="J231" i="8"/>
  <c r="L231" i="8" s="1"/>
  <c r="N229" i="7"/>
  <c r="M229" i="7"/>
  <c r="I231" i="7"/>
  <c r="C225" i="12" s="1"/>
  <c r="J230" i="7"/>
  <c r="L230" i="7" s="1"/>
  <c r="O228" i="7"/>
  <c r="K228" i="7"/>
  <c r="N229" i="1"/>
  <c r="M229" i="1"/>
  <c r="J230" i="1"/>
  <c r="L230" i="1" s="1"/>
  <c r="I231" i="1"/>
  <c r="K228" i="1"/>
  <c r="O228" i="1"/>
  <c r="C221" i="6" l="1"/>
  <c r="D222" i="12"/>
  <c r="B221" i="6"/>
  <c r="B222" i="12"/>
  <c r="D221" i="6"/>
  <c r="F222" i="12"/>
  <c r="A224" i="6"/>
  <c r="A225" i="12"/>
  <c r="F222" i="6"/>
  <c r="J223" i="12"/>
  <c r="E221" i="6"/>
  <c r="H222" i="12"/>
  <c r="N230" i="11"/>
  <c r="M230" i="11"/>
  <c r="J231" i="11"/>
  <c r="L231" i="11" s="1"/>
  <c r="I232" i="11"/>
  <c r="E226" i="12" s="1"/>
  <c r="O229" i="11"/>
  <c r="K229" i="11"/>
  <c r="M230" i="10"/>
  <c r="N230" i="10"/>
  <c r="J231" i="10"/>
  <c r="L231" i="10" s="1"/>
  <c r="I232" i="10"/>
  <c r="G226" i="12" s="1"/>
  <c r="K229" i="10"/>
  <c r="O229" i="10"/>
  <c r="O230" i="8"/>
  <c r="K230" i="8"/>
  <c r="N231" i="8"/>
  <c r="M231" i="8"/>
  <c r="I233" i="8"/>
  <c r="I227" i="12" s="1"/>
  <c r="J232" i="8"/>
  <c r="L232" i="8" s="1"/>
  <c r="N230" i="7"/>
  <c r="M230" i="7"/>
  <c r="J231" i="7"/>
  <c r="L231" i="7" s="1"/>
  <c r="I232" i="7"/>
  <c r="C226" i="12" s="1"/>
  <c r="O229" i="7"/>
  <c r="K229" i="7"/>
  <c r="N230" i="1"/>
  <c r="M230" i="1"/>
  <c r="I232" i="1"/>
  <c r="J231" i="1"/>
  <c r="L231" i="1" s="1"/>
  <c r="K229" i="1"/>
  <c r="O229" i="1"/>
  <c r="E222" i="6" l="1"/>
  <c r="H223" i="12"/>
  <c r="C222" i="6"/>
  <c r="D223" i="12"/>
  <c r="A225" i="6"/>
  <c r="A226" i="12"/>
  <c r="B222" i="6"/>
  <c r="B223" i="12"/>
  <c r="F223" i="6"/>
  <c r="J224" i="12"/>
  <c r="D222" i="6"/>
  <c r="F223" i="12"/>
  <c r="J232" i="11"/>
  <c r="L232" i="11" s="1"/>
  <c r="I233" i="11"/>
  <c r="E227" i="12" s="1"/>
  <c r="M231" i="11"/>
  <c r="N231" i="11"/>
  <c r="K230" i="11"/>
  <c r="O230" i="11"/>
  <c r="J232" i="10"/>
  <c r="L232" i="10" s="1"/>
  <c r="I233" i="10"/>
  <c r="G227" i="12" s="1"/>
  <c r="M231" i="10"/>
  <c r="N231" i="10"/>
  <c r="O230" i="10"/>
  <c r="K230" i="10"/>
  <c r="M232" i="8"/>
  <c r="N232" i="8"/>
  <c r="O231" i="8"/>
  <c r="K231" i="8"/>
  <c r="J233" i="8"/>
  <c r="L233" i="8" s="1"/>
  <c r="I234" i="8"/>
  <c r="I228" i="12" s="1"/>
  <c r="J232" i="7"/>
  <c r="L232" i="7" s="1"/>
  <c r="I233" i="7"/>
  <c r="C227" i="12" s="1"/>
  <c r="M231" i="7"/>
  <c r="N231" i="7"/>
  <c r="K230" i="7"/>
  <c r="O230" i="7"/>
  <c r="J232" i="1"/>
  <c r="L232" i="1" s="1"/>
  <c r="I233" i="1"/>
  <c r="N231" i="1"/>
  <c r="M231" i="1"/>
  <c r="O230" i="1"/>
  <c r="K230" i="1"/>
  <c r="F224" i="6" l="1"/>
  <c r="J225" i="12"/>
  <c r="E223" i="6"/>
  <c r="H224" i="12"/>
  <c r="B223" i="6"/>
  <c r="B224" i="12"/>
  <c r="C223" i="6"/>
  <c r="D224" i="12"/>
  <c r="A226" i="6"/>
  <c r="A227" i="12"/>
  <c r="D223" i="6"/>
  <c r="F224" i="12"/>
  <c r="K231" i="11"/>
  <c r="O231" i="11"/>
  <c r="J233" i="11"/>
  <c r="L233" i="11" s="1"/>
  <c r="I234" i="11"/>
  <c r="E228" i="12" s="1"/>
  <c r="M232" i="11"/>
  <c r="N232" i="11"/>
  <c r="O231" i="10"/>
  <c r="K231" i="10"/>
  <c r="J233" i="10"/>
  <c r="L233" i="10" s="1"/>
  <c r="I234" i="10"/>
  <c r="G228" i="12" s="1"/>
  <c r="N232" i="10"/>
  <c r="M232" i="10"/>
  <c r="N233" i="8"/>
  <c r="M233" i="8"/>
  <c r="J234" i="8"/>
  <c r="L234" i="8" s="1"/>
  <c r="I235" i="8"/>
  <c r="I229" i="12" s="1"/>
  <c r="K232" i="8"/>
  <c r="O232" i="8"/>
  <c r="J233" i="7"/>
  <c r="L233" i="7" s="1"/>
  <c r="I234" i="7"/>
  <c r="C228" i="12" s="1"/>
  <c r="M232" i="7"/>
  <c r="N232" i="7"/>
  <c r="O231" i="7"/>
  <c r="K231" i="7"/>
  <c r="K231" i="1"/>
  <c r="O231" i="1"/>
  <c r="I234" i="1"/>
  <c r="J233" i="1"/>
  <c r="L233" i="1" s="1"/>
  <c r="N232" i="1"/>
  <c r="M232" i="1"/>
  <c r="E224" i="6" l="1"/>
  <c r="H225" i="12"/>
  <c r="A227" i="6"/>
  <c r="A228" i="12"/>
  <c r="B224" i="6"/>
  <c r="B225" i="12"/>
  <c r="F225" i="6"/>
  <c r="J226" i="12"/>
  <c r="D224" i="6"/>
  <c r="F225" i="12"/>
  <c r="C224" i="6"/>
  <c r="D225" i="12"/>
  <c r="K232" i="11"/>
  <c r="O232" i="11"/>
  <c r="J234" i="11"/>
  <c r="L234" i="11" s="1"/>
  <c r="I235" i="11"/>
  <c r="E229" i="12" s="1"/>
  <c r="N233" i="11"/>
  <c r="M233" i="11"/>
  <c r="I235" i="10"/>
  <c r="G229" i="12" s="1"/>
  <c r="J234" i="10"/>
  <c r="L234" i="10" s="1"/>
  <c r="K232" i="10"/>
  <c r="O232" i="10"/>
  <c r="M233" i="10"/>
  <c r="N233" i="10"/>
  <c r="N234" i="8"/>
  <c r="M234" i="8"/>
  <c r="K233" i="8"/>
  <c r="O233" i="8"/>
  <c r="J235" i="8"/>
  <c r="L235" i="8" s="1"/>
  <c r="I236" i="8"/>
  <c r="I230" i="12" s="1"/>
  <c r="K232" i="7"/>
  <c r="O232" i="7"/>
  <c r="N233" i="7"/>
  <c r="M233" i="7"/>
  <c r="J234" i="7"/>
  <c r="L234" i="7" s="1"/>
  <c r="I235" i="7"/>
  <c r="C229" i="12" s="1"/>
  <c r="O232" i="1"/>
  <c r="K232" i="1"/>
  <c r="I235" i="1"/>
  <c r="J234" i="1"/>
  <c r="L234" i="1" s="1"/>
  <c r="M233" i="1"/>
  <c r="N233" i="1"/>
  <c r="C225" i="6" l="1"/>
  <c r="D226" i="12"/>
  <c r="F226" i="6"/>
  <c r="J227" i="12"/>
  <c r="A228" i="6"/>
  <c r="A229" i="12"/>
  <c r="E225" i="6"/>
  <c r="H226" i="12"/>
  <c r="D225" i="6"/>
  <c r="F226" i="12"/>
  <c r="B225" i="6"/>
  <c r="B226" i="12"/>
  <c r="O233" i="11"/>
  <c r="K233" i="11"/>
  <c r="J235" i="11"/>
  <c r="L235" i="11" s="1"/>
  <c r="I236" i="11"/>
  <c r="E230" i="12" s="1"/>
  <c r="N234" i="11"/>
  <c r="M234" i="11"/>
  <c r="O233" i="10"/>
  <c r="K233" i="10"/>
  <c r="M234" i="10"/>
  <c r="N234" i="10"/>
  <c r="I236" i="10"/>
  <c r="G230" i="12" s="1"/>
  <c r="J235" i="10"/>
  <c r="L235" i="10" s="1"/>
  <c r="I237" i="8"/>
  <c r="I231" i="12" s="1"/>
  <c r="J236" i="8"/>
  <c r="L236" i="8" s="1"/>
  <c r="K234" i="8"/>
  <c r="O234" i="8"/>
  <c r="M235" i="8"/>
  <c r="N235" i="8"/>
  <c r="M234" i="7"/>
  <c r="N234" i="7"/>
  <c r="I236" i="7"/>
  <c r="C230" i="12" s="1"/>
  <c r="J235" i="7"/>
  <c r="L235" i="7" s="1"/>
  <c r="K233" i="7"/>
  <c r="O233" i="7"/>
  <c r="N234" i="1"/>
  <c r="M234" i="1"/>
  <c r="K233" i="1"/>
  <c r="O233" i="1"/>
  <c r="I236" i="1"/>
  <c r="J235" i="1"/>
  <c r="L235" i="1" s="1"/>
  <c r="F227" i="6" l="1"/>
  <c r="J228" i="12"/>
  <c r="C226" i="6"/>
  <c r="D227" i="12"/>
  <c r="E226" i="6"/>
  <c r="H227" i="12"/>
  <c r="B226" i="6"/>
  <c r="B227" i="12"/>
  <c r="A229" i="6"/>
  <c r="A230" i="12"/>
  <c r="D226" i="6"/>
  <c r="F227" i="12"/>
  <c r="K234" i="11"/>
  <c r="O234" i="11"/>
  <c r="I237" i="11"/>
  <c r="E231" i="12" s="1"/>
  <c r="J236" i="11"/>
  <c r="L236" i="11" s="1"/>
  <c r="N235" i="11"/>
  <c r="M235" i="11"/>
  <c r="K234" i="10"/>
  <c r="O234" i="10"/>
  <c r="J236" i="10"/>
  <c r="L236" i="10" s="1"/>
  <c r="I237" i="10"/>
  <c r="G231" i="12" s="1"/>
  <c r="N235" i="10"/>
  <c r="M235" i="10"/>
  <c r="N236" i="8"/>
  <c r="M236" i="8"/>
  <c r="I238" i="8"/>
  <c r="I232" i="12" s="1"/>
  <c r="J237" i="8"/>
  <c r="L237" i="8" s="1"/>
  <c r="K235" i="8"/>
  <c r="O235" i="8"/>
  <c r="O234" i="7"/>
  <c r="K234" i="7"/>
  <c r="N235" i="7"/>
  <c r="M235" i="7"/>
  <c r="I237" i="7"/>
  <c r="C231" i="12" s="1"/>
  <c r="J236" i="7"/>
  <c r="L236" i="7" s="1"/>
  <c r="M235" i="1"/>
  <c r="N235" i="1"/>
  <c r="J236" i="1"/>
  <c r="L236" i="1" s="1"/>
  <c r="I237" i="1"/>
  <c r="O234" i="1"/>
  <c r="K234" i="1"/>
  <c r="E227" i="6" l="1"/>
  <c r="H228" i="12"/>
  <c r="A230" i="6"/>
  <c r="A231" i="12"/>
  <c r="C227" i="6"/>
  <c r="D228" i="12"/>
  <c r="B227" i="6"/>
  <c r="B228" i="12"/>
  <c r="F228" i="6"/>
  <c r="J229" i="12"/>
  <c r="D227" i="6"/>
  <c r="F228" i="12"/>
  <c r="O235" i="11"/>
  <c r="K235" i="11"/>
  <c r="M236" i="11"/>
  <c r="N236" i="11"/>
  <c r="I238" i="11"/>
  <c r="E232" i="12" s="1"/>
  <c r="J237" i="11"/>
  <c r="L237" i="11" s="1"/>
  <c r="N236" i="10"/>
  <c r="M236" i="10"/>
  <c r="O235" i="10"/>
  <c r="K235" i="10"/>
  <c r="I238" i="10"/>
  <c r="G232" i="12" s="1"/>
  <c r="J237" i="10"/>
  <c r="L237" i="10" s="1"/>
  <c r="K236" i="8"/>
  <c r="O236" i="8"/>
  <c r="N237" i="8"/>
  <c r="M237" i="8"/>
  <c r="I239" i="8"/>
  <c r="I233" i="12" s="1"/>
  <c r="J238" i="8"/>
  <c r="L238" i="8" s="1"/>
  <c r="N236" i="7"/>
  <c r="M236" i="7"/>
  <c r="I238" i="7"/>
  <c r="C232" i="12" s="1"/>
  <c r="J237" i="7"/>
  <c r="L237" i="7" s="1"/>
  <c r="K235" i="7"/>
  <c r="O235" i="7"/>
  <c r="M236" i="1"/>
  <c r="N236" i="1"/>
  <c r="I238" i="1"/>
  <c r="J237" i="1"/>
  <c r="L237" i="1" s="1"/>
  <c r="K235" i="1"/>
  <c r="O235" i="1"/>
  <c r="C228" i="6" l="1"/>
  <c r="D229" i="12"/>
  <c r="A232" i="12"/>
  <c r="A231" i="6"/>
  <c r="B228" i="6"/>
  <c r="B229" i="12"/>
  <c r="F229" i="6"/>
  <c r="J230" i="12"/>
  <c r="E228" i="6"/>
  <c r="H229" i="12"/>
  <c r="D228" i="6"/>
  <c r="F229" i="12"/>
  <c r="N237" i="11"/>
  <c r="M237" i="11"/>
  <c r="I239" i="11"/>
  <c r="E233" i="12" s="1"/>
  <c r="J238" i="11"/>
  <c r="L238" i="11" s="1"/>
  <c r="O236" i="11"/>
  <c r="K236" i="11"/>
  <c r="N237" i="10"/>
  <c r="M237" i="10"/>
  <c r="I239" i="10"/>
  <c r="G233" i="12" s="1"/>
  <c r="J238" i="10"/>
  <c r="L238" i="10" s="1"/>
  <c r="O236" i="10"/>
  <c r="K236" i="10"/>
  <c r="N238" i="8"/>
  <c r="M238" i="8"/>
  <c r="K237" i="8"/>
  <c r="O237" i="8"/>
  <c r="J239" i="8"/>
  <c r="L239" i="8" s="1"/>
  <c r="I240" i="8"/>
  <c r="I234" i="12" s="1"/>
  <c r="N237" i="7"/>
  <c r="M237" i="7"/>
  <c r="I239" i="7"/>
  <c r="C233" i="12" s="1"/>
  <c r="J238" i="7"/>
  <c r="L238" i="7" s="1"/>
  <c r="O236" i="7"/>
  <c r="K236" i="7"/>
  <c r="N237" i="1"/>
  <c r="M237" i="1"/>
  <c r="I239" i="1"/>
  <c r="J238" i="1"/>
  <c r="L238" i="1" s="1"/>
  <c r="K236" i="1"/>
  <c r="O236" i="1"/>
  <c r="F230" i="6" l="1"/>
  <c r="J231" i="12"/>
  <c r="A232" i="6"/>
  <c r="A233" i="12"/>
  <c r="C229" i="6"/>
  <c r="D230" i="12"/>
  <c r="E229" i="6"/>
  <c r="H230" i="12"/>
  <c r="B229" i="6"/>
  <c r="B230" i="12"/>
  <c r="D229" i="6"/>
  <c r="F230" i="12"/>
  <c r="N238" i="11"/>
  <c r="M238" i="11"/>
  <c r="J239" i="11"/>
  <c r="L239" i="11" s="1"/>
  <c r="I240" i="11"/>
  <c r="E234" i="12" s="1"/>
  <c r="O237" i="11"/>
  <c r="K237" i="11"/>
  <c r="J239" i="10"/>
  <c r="L239" i="10" s="1"/>
  <c r="I240" i="10"/>
  <c r="G234" i="12" s="1"/>
  <c r="N238" i="10"/>
  <c r="M238" i="10"/>
  <c r="K237" i="10"/>
  <c r="O237" i="10"/>
  <c r="K238" i="8"/>
  <c r="O238" i="8"/>
  <c r="N239" i="8"/>
  <c r="M239" i="8"/>
  <c r="J240" i="8"/>
  <c r="L240" i="8" s="1"/>
  <c r="I241" i="8"/>
  <c r="I235" i="12" s="1"/>
  <c r="N238" i="7"/>
  <c r="M238" i="7"/>
  <c r="J239" i="7"/>
  <c r="L239" i="7" s="1"/>
  <c r="I240" i="7"/>
  <c r="C234" i="12" s="1"/>
  <c r="O237" i="7"/>
  <c r="K237" i="7"/>
  <c r="I240" i="1"/>
  <c r="J239" i="1"/>
  <c r="L239" i="1" s="1"/>
  <c r="M238" i="1"/>
  <c r="N238" i="1"/>
  <c r="O237" i="1"/>
  <c r="K237" i="1"/>
  <c r="E230" i="6" l="1"/>
  <c r="H231" i="12"/>
  <c r="C230" i="6"/>
  <c r="D231" i="12"/>
  <c r="F231" i="6"/>
  <c r="J232" i="12"/>
  <c r="B230" i="6"/>
  <c r="B231" i="12"/>
  <c r="A233" i="6"/>
  <c r="A234" i="12"/>
  <c r="D230" i="6"/>
  <c r="F231" i="12"/>
  <c r="I241" i="11"/>
  <c r="E235" i="12" s="1"/>
  <c r="J240" i="11"/>
  <c r="L240" i="11" s="1"/>
  <c r="N239" i="11"/>
  <c r="M239" i="11"/>
  <c r="O238" i="11"/>
  <c r="K238" i="11"/>
  <c r="O238" i="10"/>
  <c r="K238" i="10"/>
  <c r="J240" i="10"/>
  <c r="L240" i="10" s="1"/>
  <c r="I241" i="10"/>
  <c r="G235" i="12" s="1"/>
  <c r="M239" i="10"/>
  <c r="N239" i="10"/>
  <c r="N240" i="8"/>
  <c r="M240" i="8"/>
  <c r="O239" i="8"/>
  <c r="K239" i="8"/>
  <c r="J241" i="8"/>
  <c r="L241" i="8" s="1"/>
  <c r="I242" i="8"/>
  <c r="I236" i="12" s="1"/>
  <c r="J240" i="7"/>
  <c r="L240" i="7" s="1"/>
  <c r="I241" i="7"/>
  <c r="C235" i="12" s="1"/>
  <c r="N239" i="7"/>
  <c r="M239" i="7"/>
  <c r="K238" i="7"/>
  <c r="O238" i="7"/>
  <c r="K238" i="1"/>
  <c r="O238" i="1"/>
  <c r="M239" i="1"/>
  <c r="N239" i="1"/>
  <c r="I241" i="1"/>
  <c r="J240" i="1"/>
  <c r="L240" i="1" s="1"/>
  <c r="F232" i="6" l="1"/>
  <c r="J233" i="12"/>
  <c r="E231" i="6"/>
  <c r="H232" i="12"/>
  <c r="C231" i="6"/>
  <c r="D232" i="12"/>
  <c r="B231" i="6"/>
  <c r="B232" i="12"/>
  <c r="A234" i="6"/>
  <c r="A235" i="12"/>
  <c r="D231" i="6"/>
  <c r="F232" i="12"/>
  <c r="K239" i="11"/>
  <c r="O239" i="11"/>
  <c r="N240" i="11"/>
  <c r="M240" i="11"/>
  <c r="J241" i="11"/>
  <c r="L241" i="11" s="1"/>
  <c r="I242" i="11"/>
  <c r="E236" i="12" s="1"/>
  <c r="J241" i="10"/>
  <c r="L241" i="10" s="1"/>
  <c r="I242" i="10"/>
  <c r="G236" i="12" s="1"/>
  <c r="O239" i="10"/>
  <c r="K239" i="10"/>
  <c r="N240" i="10"/>
  <c r="M240" i="10"/>
  <c r="J242" i="8"/>
  <c r="L242" i="8" s="1"/>
  <c r="I243" i="8"/>
  <c r="I237" i="12" s="1"/>
  <c r="K240" i="8"/>
  <c r="O240" i="8"/>
  <c r="M241" i="8"/>
  <c r="N241" i="8"/>
  <c r="O239" i="7"/>
  <c r="K239" i="7"/>
  <c r="J241" i="7"/>
  <c r="L241" i="7" s="1"/>
  <c r="I242" i="7"/>
  <c r="C236" i="12" s="1"/>
  <c r="M240" i="7"/>
  <c r="N240" i="7"/>
  <c r="N240" i="1"/>
  <c r="M240" i="1"/>
  <c r="J241" i="1"/>
  <c r="L241" i="1" s="1"/>
  <c r="I242" i="1"/>
  <c r="O239" i="1"/>
  <c r="K239" i="1"/>
  <c r="A235" i="6" l="1"/>
  <c r="A236" i="12"/>
  <c r="F233" i="6"/>
  <c r="J234" i="12"/>
  <c r="D232" i="6"/>
  <c r="F233" i="12"/>
  <c r="C232" i="6"/>
  <c r="D233" i="12"/>
  <c r="B232" i="6"/>
  <c r="B233" i="12"/>
  <c r="E232" i="6"/>
  <c r="H233" i="12"/>
  <c r="J242" i="11"/>
  <c r="L242" i="11" s="1"/>
  <c r="I243" i="11"/>
  <c r="E237" i="12" s="1"/>
  <c r="N241" i="11"/>
  <c r="M241" i="11"/>
  <c r="O240" i="11"/>
  <c r="K240" i="11"/>
  <c r="K240" i="10"/>
  <c r="O240" i="10"/>
  <c r="M241" i="10"/>
  <c r="N241" i="10"/>
  <c r="I243" i="10"/>
  <c r="G237" i="12" s="1"/>
  <c r="J242" i="10"/>
  <c r="L242" i="10" s="1"/>
  <c r="K241" i="8"/>
  <c r="O241" i="8"/>
  <c r="J243" i="8"/>
  <c r="L243" i="8" s="1"/>
  <c r="I244" i="8"/>
  <c r="I238" i="12" s="1"/>
  <c r="M242" i="8"/>
  <c r="N242" i="8"/>
  <c r="N241" i="7"/>
  <c r="M241" i="7"/>
  <c r="K240" i="7"/>
  <c r="O240" i="7"/>
  <c r="I243" i="7"/>
  <c r="C237" i="12" s="1"/>
  <c r="J242" i="7"/>
  <c r="L242" i="7" s="1"/>
  <c r="I243" i="1"/>
  <c r="J242" i="1"/>
  <c r="L242" i="1" s="1"/>
  <c r="M241" i="1"/>
  <c r="N241" i="1"/>
  <c r="K240" i="1"/>
  <c r="O240" i="1"/>
  <c r="C233" i="6" l="1"/>
  <c r="D234" i="12"/>
  <c r="F234" i="6"/>
  <c r="J235" i="12"/>
  <c r="E233" i="6"/>
  <c r="H234" i="12"/>
  <c r="B233" i="6"/>
  <c r="B234" i="12"/>
  <c r="A236" i="6"/>
  <c r="A237" i="12"/>
  <c r="D233" i="6"/>
  <c r="F234" i="12"/>
  <c r="O241" i="11"/>
  <c r="K241" i="11"/>
  <c r="J243" i="11"/>
  <c r="L243" i="11" s="1"/>
  <c r="I244" i="11"/>
  <c r="E238" i="12" s="1"/>
  <c r="M242" i="11"/>
  <c r="N242" i="11"/>
  <c r="M242" i="10"/>
  <c r="N242" i="10"/>
  <c r="I244" i="10"/>
  <c r="G238" i="12" s="1"/>
  <c r="J243" i="10"/>
  <c r="L243" i="10" s="1"/>
  <c r="K241" i="10"/>
  <c r="O241" i="10"/>
  <c r="O242" i="8"/>
  <c r="K242" i="8"/>
  <c r="J244" i="8"/>
  <c r="L244" i="8" s="1"/>
  <c r="I245" i="8"/>
  <c r="I239" i="12" s="1"/>
  <c r="N243" i="8"/>
  <c r="M243" i="8"/>
  <c r="M242" i="7"/>
  <c r="N242" i="7"/>
  <c r="I244" i="7"/>
  <c r="C238" i="12" s="1"/>
  <c r="J243" i="7"/>
  <c r="L243" i="7" s="1"/>
  <c r="K241" i="7"/>
  <c r="O241" i="7"/>
  <c r="K241" i="1"/>
  <c r="O241" i="1"/>
  <c r="N242" i="1"/>
  <c r="M242" i="1"/>
  <c r="I244" i="1"/>
  <c r="J243" i="1"/>
  <c r="L243" i="1" s="1"/>
  <c r="C234" i="6" l="1"/>
  <c r="D235" i="12"/>
  <c r="B234" i="6"/>
  <c r="B235" i="12"/>
  <c r="E234" i="6"/>
  <c r="H235" i="12"/>
  <c r="A237" i="6"/>
  <c r="A238" i="12"/>
  <c r="F235" i="6"/>
  <c r="J236" i="12"/>
  <c r="D234" i="6"/>
  <c r="F235" i="12"/>
  <c r="K242" i="11"/>
  <c r="O242" i="11"/>
  <c r="J244" i="11"/>
  <c r="L244" i="11" s="1"/>
  <c r="I245" i="11"/>
  <c r="E239" i="12" s="1"/>
  <c r="M243" i="11"/>
  <c r="N243" i="11"/>
  <c r="J244" i="10"/>
  <c r="L244" i="10" s="1"/>
  <c r="I245" i="10"/>
  <c r="G239" i="12" s="1"/>
  <c r="K242" i="10"/>
  <c r="O242" i="10"/>
  <c r="N243" i="10"/>
  <c r="M243" i="10"/>
  <c r="O243" i="8"/>
  <c r="K243" i="8"/>
  <c r="I246" i="8"/>
  <c r="I240" i="12" s="1"/>
  <c r="J245" i="8"/>
  <c r="L245" i="8" s="1"/>
  <c r="N244" i="8"/>
  <c r="M244" i="8"/>
  <c r="N243" i="7"/>
  <c r="M243" i="7"/>
  <c r="J244" i="7"/>
  <c r="L244" i="7" s="1"/>
  <c r="I245" i="7"/>
  <c r="C239" i="12" s="1"/>
  <c r="K242" i="7"/>
  <c r="O242" i="7"/>
  <c r="N243" i="1"/>
  <c r="M243" i="1"/>
  <c r="I245" i="1"/>
  <c r="J244" i="1"/>
  <c r="L244" i="1" s="1"/>
  <c r="O242" i="1"/>
  <c r="K242" i="1"/>
  <c r="A238" i="6" l="1"/>
  <c r="A239" i="12"/>
  <c r="E235" i="6"/>
  <c r="H236" i="12"/>
  <c r="D235" i="6"/>
  <c r="F236" i="12"/>
  <c r="C235" i="6"/>
  <c r="D236" i="12"/>
  <c r="B235" i="6"/>
  <c r="B236" i="12"/>
  <c r="F236" i="6"/>
  <c r="J237" i="12"/>
  <c r="K243" i="11"/>
  <c r="O243" i="11"/>
  <c r="I246" i="11"/>
  <c r="E240" i="12" s="1"/>
  <c r="J245" i="11"/>
  <c r="L245" i="11" s="1"/>
  <c r="N244" i="11"/>
  <c r="M244" i="11"/>
  <c r="I246" i="10"/>
  <c r="G240" i="12" s="1"/>
  <c r="J245" i="10"/>
  <c r="L245" i="10" s="1"/>
  <c r="K243" i="10"/>
  <c r="O243" i="10"/>
  <c r="N244" i="10"/>
  <c r="M244" i="10"/>
  <c r="I247" i="8"/>
  <c r="I241" i="12" s="1"/>
  <c r="J246" i="8"/>
  <c r="L246" i="8" s="1"/>
  <c r="O244" i="8"/>
  <c r="K244" i="8"/>
  <c r="N245" i="8"/>
  <c r="M245" i="8"/>
  <c r="N244" i="7"/>
  <c r="M244" i="7"/>
  <c r="I246" i="7"/>
  <c r="C240" i="12" s="1"/>
  <c r="J245" i="7"/>
  <c r="L245" i="7" s="1"/>
  <c r="K243" i="7"/>
  <c r="O243" i="7"/>
  <c r="M244" i="1"/>
  <c r="N244" i="1"/>
  <c r="J245" i="1"/>
  <c r="L245" i="1" s="1"/>
  <c r="I246" i="1"/>
  <c r="K243" i="1"/>
  <c r="O243" i="1"/>
  <c r="A239" i="6" l="1"/>
  <c r="A240" i="12"/>
  <c r="C236" i="6"/>
  <c r="D237" i="12"/>
  <c r="F237" i="6"/>
  <c r="J238" i="12"/>
  <c r="B236" i="6"/>
  <c r="B237" i="12"/>
  <c r="E236" i="6"/>
  <c r="H237" i="12"/>
  <c r="D236" i="6"/>
  <c r="F237" i="12"/>
  <c r="O244" i="11"/>
  <c r="K244" i="11"/>
  <c r="N245" i="11"/>
  <c r="M245" i="11"/>
  <c r="I247" i="11"/>
  <c r="E241" i="12" s="1"/>
  <c r="J246" i="11"/>
  <c r="L246" i="11" s="1"/>
  <c r="O244" i="10"/>
  <c r="K244" i="10"/>
  <c r="N245" i="10"/>
  <c r="M245" i="10"/>
  <c r="I247" i="10"/>
  <c r="G241" i="12" s="1"/>
  <c r="J246" i="10"/>
  <c r="L246" i="10" s="1"/>
  <c r="J247" i="8"/>
  <c r="L247" i="8" s="1"/>
  <c r="I248" i="8"/>
  <c r="I242" i="12" s="1"/>
  <c r="N246" i="8"/>
  <c r="M246" i="8"/>
  <c r="K245" i="8"/>
  <c r="O245" i="8"/>
  <c r="N245" i="7"/>
  <c r="M245" i="7"/>
  <c r="I247" i="7"/>
  <c r="C241" i="12" s="1"/>
  <c r="J246" i="7"/>
  <c r="L246" i="7" s="1"/>
  <c r="K244" i="7"/>
  <c r="O244" i="7"/>
  <c r="N245" i="1"/>
  <c r="M245" i="1"/>
  <c r="O244" i="1"/>
  <c r="K244" i="1"/>
  <c r="J246" i="1"/>
  <c r="L246" i="1" s="1"/>
  <c r="I247" i="1"/>
  <c r="B237" i="6" l="1"/>
  <c r="B238" i="12"/>
  <c r="E237" i="6"/>
  <c r="H238" i="12"/>
  <c r="C237" i="6"/>
  <c r="D238" i="12"/>
  <c r="A240" i="6"/>
  <c r="A241" i="12"/>
  <c r="F238" i="6"/>
  <c r="J239" i="12"/>
  <c r="D237" i="6"/>
  <c r="F238" i="12"/>
  <c r="N246" i="11"/>
  <c r="M246" i="11"/>
  <c r="J247" i="11"/>
  <c r="L247" i="11" s="1"/>
  <c r="I248" i="11"/>
  <c r="E242" i="12" s="1"/>
  <c r="O245" i="11"/>
  <c r="K245" i="11"/>
  <c r="N246" i="10"/>
  <c r="M246" i="10"/>
  <c r="O245" i="10"/>
  <c r="K245" i="10"/>
  <c r="J247" i="10"/>
  <c r="L247" i="10" s="1"/>
  <c r="I248" i="10"/>
  <c r="G242" i="12" s="1"/>
  <c r="N247" i="8"/>
  <c r="M247" i="8"/>
  <c r="O246" i="8"/>
  <c r="K246" i="8"/>
  <c r="J248" i="8"/>
  <c r="L248" i="8" s="1"/>
  <c r="I249" i="8"/>
  <c r="I243" i="12" s="1"/>
  <c r="M246" i="7"/>
  <c r="N246" i="7"/>
  <c r="J247" i="7"/>
  <c r="L247" i="7" s="1"/>
  <c r="I248" i="7"/>
  <c r="C242" i="12" s="1"/>
  <c r="K245" i="7"/>
  <c r="O245" i="7"/>
  <c r="M246" i="1"/>
  <c r="N246" i="1"/>
  <c r="J247" i="1"/>
  <c r="L247" i="1" s="1"/>
  <c r="I248" i="1"/>
  <c r="O245" i="1"/>
  <c r="K245" i="1"/>
  <c r="A241" i="6" l="1"/>
  <c r="A242" i="12"/>
  <c r="C238" i="6"/>
  <c r="D239" i="12"/>
  <c r="F239" i="6"/>
  <c r="J240" i="12"/>
  <c r="B238" i="6"/>
  <c r="B239" i="12"/>
  <c r="E238" i="6"/>
  <c r="H239" i="12"/>
  <c r="D238" i="6"/>
  <c r="F239" i="12"/>
  <c r="J248" i="11"/>
  <c r="L248" i="11" s="1"/>
  <c r="I249" i="11"/>
  <c r="E243" i="12" s="1"/>
  <c r="N247" i="11"/>
  <c r="M247" i="11"/>
  <c r="K246" i="11"/>
  <c r="O246" i="11"/>
  <c r="J248" i="10"/>
  <c r="L248" i="10" s="1"/>
  <c r="I249" i="10"/>
  <c r="G243" i="12" s="1"/>
  <c r="M247" i="10"/>
  <c r="N247" i="10"/>
  <c r="O246" i="10"/>
  <c r="K246" i="10"/>
  <c r="J249" i="8"/>
  <c r="L249" i="8" s="1"/>
  <c r="I250" i="8"/>
  <c r="I244" i="12" s="1"/>
  <c r="K247" i="8"/>
  <c r="O247" i="8"/>
  <c r="N248" i="8"/>
  <c r="M248" i="8"/>
  <c r="M247" i="7"/>
  <c r="N247" i="7"/>
  <c r="K246" i="7"/>
  <c r="O246" i="7"/>
  <c r="J248" i="7"/>
  <c r="L248" i="7" s="1"/>
  <c r="I249" i="7"/>
  <c r="C243" i="12" s="1"/>
  <c r="M247" i="1"/>
  <c r="N247" i="1"/>
  <c r="J248" i="1"/>
  <c r="L248" i="1" s="1"/>
  <c r="I249" i="1"/>
  <c r="K246" i="1"/>
  <c r="O246" i="1"/>
  <c r="F240" i="6" l="1"/>
  <c r="J241" i="12"/>
  <c r="A242" i="6"/>
  <c r="A243" i="12"/>
  <c r="E239" i="6"/>
  <c r="H240" i="12"/>
  <c r="B239" i="6"/>
  <c r="B240" i="12"/>
  <c r="C239" i="6"/>
  <c r="D240" i="12"/>
  <c r="D239" i="6"/>
  <c r="F240" i="12"/>
  <c r="K247" i="11"/>
  <c r="O247" i="11"/>
  <c r="J249" i="11"/>
  <c r="L249" i="11" s="1"/>
  <c r="I250" i="11"/>
  <c r="E244" i="12" s="1"/>
  <c r="M248" i="11"/>
  <c r="N248" i="11"/>
  <c r="N248" i="10"/>
  <c r="M248" i="10"/>
  <c r="K247" i="10"/>
  <c r="O247" i="10"/>
  <c r="J249" i="10"/>
  <c r="L249" i="10" s="1"/>
  <c r="I250" i="10"/>
  <c r="G244" i="12" s="1"/>
  <c r="K248" i="8"/>
  <c r="O248" i="8"/>
  <c r="J250" i="8"/>
  <c r="L250" i="8" s="1"/>
  <c r="I251" i="8"/>
  <c r="I245" i="12" s="1"/>
  <c r="M249" i="8"/>
  <c r="N249" i="8"/>
  <c r="J249" i="7"/>
  <c r="L249" i="7" s="1"/>
  <c r="I250" i="7"/>
  <c r="C244" i="12" s="1"/>
  <c r="K247" i="7"/>
  <c r="O247" i="7"/>
  <c r="N248" i="7"/>
  <c r="M248" i="7"/>
  <c r="M248" i="1"/>
  <c r="N248" i="1"/>
  <c r="J249" i="1"/>
  <c r="L249" i="1" s="1"/>
  <c r="I250" i="1"/>
  <c r="K247" i="1"/>
  <c r="O247" i="1"/>
  <c r="A243" i="6" l="1"/>
  <c r="A244" i="12"/>
  <c r="F241" i="6"/>
  <c r="J242" i="12"/>
  <c r="D240" i="6"/>
  <c r="F241" i="12"/>
  <c r="B240" i="6"/>
  <c r="B241" i="12"/>
  <c r="C240" i="6"/>
  <c r="D241" i="12"/>
  <c r="E240" i="6"/>
  <c r="H241" i="12"/>
  <c r="K248" i="11"/>
  <c r="O248" i="11"/>
  <c r="J250" i="11"/>
  <c r="L250" i="11" s="1"/>
  <c r="I251" i="11"/>
  <c r="E245" i="12" s="1"/>
  <c r="N249" i="11"/>
  <c r="M249" i="11"/>
  <c r="M249" i="10"/>
  <c r="N249" i="10"/>
  <c r="I251" i="10"/>
  <c r="G245" i="12" s="1"/>
  <c r="J250" i="10"/>
  <c r="L250" i="10" s="1"/>
  <c r="K248" i="10"/>
  <c r="O248" i="10"/>
  <c r="K249" i="8"/>
  <c r="O249" i="8"/>
  <c r="M250" i="8"/>
  <c r="N250" i="8"/>
  <c r="J251" i="8"/>
  <c r="L251" i="8" s="1"/>
  <c r="I252" i="8"/>
  <c r="I246" i="12" s="1"/>
  <c r="K248" i="7"/>
  <c r="O248" i="7"/>
  <c r="N249" i="7"/>
  <c r="M249" i="7"/>
  <c r="I251" i="7"/>
  <c r="C245" i="12" s="1"/>
  <c r="J250" i="7"/>
  <c r="L250" i="7" s="1"/>
  <c r="N249" i="1"/>
  <c r="M249" i="1"/>
  <c r="K248" i="1"/>
  <c r="O248" i="1"/>
  <c r="I251" i="1"/>
  <c r="J250" i="1"/>
  <c r="L250" i="1" s="1"/>
  <c r="B241" i="6" l="1"/>
  <c r="B242" i="12"/>
  <c r="E241" i="6"/>
  <c r="H242" i="12"/>
  <c r="A244" i="6"/>
  <c r="A245" i="12"/>
  <c r="C241" i="6"/>
  <c r="D242" i="12"/>
  <c r="F242" i="6"/>
  <c r="J243" i="12"/>
  <c r="D241" i="6"/>
  <c r="F242" i="12"/>
  <c r="O249" i="11"/>
  <c r="K249" i="11"/>
  <c r="J251" i="11"/>
  <c r="L251" i="11" s="1"/>
  <c r="I252" i="11"/>
  <c r="E246" i="12" s="1"/>
  <c r="N250" i="11"/>
  <c r="M250" i="11"/>
  <c r="J251" i="10"/>
  <c r="L251" i="10" s="1"/>
  <c r="I252" i="10"/>
  <c r="G246" i="12" s="1"/>
  <c r="M250" i="10"/>
  <c r="N250" i="10"/>
  <c r="K249" i="10"/>
  <c r="O249" i="10"/>
  <c r="O250" i="8"/>
  <c r="K250" i="8"/>
  <c r="N251" i="8"/>
  <c r="M251" i="8"/>
  <c r="J252" i="8"/>
  <c r="L252" i="8" s="1"/>
  <c r="I253" i="8"/>
  <c r="I247" i="12" s="1"/>
  <c r="M250" i="7"/>
  <c r="N250" i="7"/>
  <c r="I252" i="7"/>
  <c r="C246" i="12" s="1"/>
  <c r="J251" i="7"/>
  <c r="L251" i="7" s="1"/>
  <c r="K249" i="7"/>
  <c r="O249" i="7"/>
  <c r="M250" i="1"/>
  <c r="N250" i="1"/>
  <c r="J251" i="1"/>
  <c r="L251" i="1" s="1"/>
  <c r="I252" i="1"/>
  <c r="K249" i="1"/>
  <c r="O249" i="1"/>
  <c r="A245" i="6" l="1"/>
  <c r="A246" i="12"/>
  <c r="E242" i="6"/>
  <c r="H243" i="12"/>
  <c r="C242" i="6"/>
  <c r="D243" i="12"/>
  <c r="B242" i="6"/>
  <c r="B243" i="12"/>
  <c r="F243" i="6"/>
  <c r="J244" i="12"/>
  <c r="D242" i="6"/>
  <c r="F243" i="12"/>
  <c r="I253" i="11"/>
  <c r="E247" i="12" s="1"/>
  <c r="J252" i="11"/>
  <c r="L252" i="11" s="1"/>
  <c r="K250" i="11"/>
  <c r="O250" i="11"/>
  <c r="N251" i="11"/>
  <c r="M251" i="11"/>
  <c r="N251" i="10"/>
  <c r="M251" i="10"/>
  <c r="O250" i="10"/>
  <c r="K250" i="10"/>
  <c r="J252" i="10"/>
  <c r="L252" i="10" s="1"/>
  <c r="I253" i="10"/>
  <c r="G247" i="12" s="1"/>
  <c r="I254" i="8"/>
  <c r="I248" i="12" s="1"/>
  <c r="J253" i="8"/>
  <c r="L253" i="8" s="1"/>
  <c r="K251" i="8"/>
  <c r="O251" i="8"/>
  <c r="N252" i="8"/>
  <c r="M252" i="8"/>
  <c r="N251" i="7"/>
  <c r="M251" i="7"/>
  <c r="J252" i="7"/>
  <c r="L252" i="7" s="1"/>
  <c r="I253" i="7"/>
  <c r="C247" i="12" s="1"/>
  <c r="K250" i="7"/>
  <c r="O250" i="7"/>
  <c r="M251" i="1"/>
  <c r="N251" i="1"/>
  <c r="J252" i="1"/>
  <c r="L252" i="1" s="1"/>
  <c r="I253" i="1"/>
  <c r="O250" i="1"/>
  <c r="K250" i="1"/>
  <c r="D243" i="6" l="1"/>
  <c r="F244" i="12"/>
  <c r="A246" i="6"/>
  <c r="A247" i="12"/>
  <c r="C243" i="6"/>
  <c r="D244" i="12"/>
  <c r="F244" i="6"/>
  <c r="J245" i="12"/>
  <c r="B243" i="6"/>
  <c r="B244" i="12"/>
  <c r="E243" i="6"/>
  <c r="H244" i="12"/>
  <c r="O251" i="11"/>
  <c r="K251" i="11"/>
  <c r="N252" i="11"/>
  <c r="M252" i="11"/>
  <c r="I254" i="11"/>
  <c r="E248" i="12" s="1"/>
  <c r="J253" i="11"/>
  <c r="L253" i="11" s="1"/>
  <c r="I254" i="10"/>
  <c r="G248" i="12" s="1"/>
  <c r="J253" i="10"/>
  <c r="L253" i="10" s="1"/>
  <c r="N252" i="10"/>
  <c r="M252" i="10"/>
  <c r="O251" i="10"/>
  <c r="K251" i="10"/>
  <c r="O252" i="8"/>
  <c r="K252" i="8"/>
  <c r="N253" i="8"/>
  <c r="M253" i="8"/>
  <c r="I255" i="8"/>
  <c r="I249" i="12" s="1"/>
  <c r="J254" i="8"/>
  <c r="L254" i="8" s="1"/>
  <c r="O251" i="7"/>
  <c r="K251" i="7"/>
  <c r="I254" i="7"/>
  <c r="C248" i="12" s="1"/>
  <c r="J253" i="7"/>
  <c r="L253" i="7" s="1"/>
  <c r="N252" i="7"/>
  <c r="M252" i="7"/>
  <c r="N252" i="1"/>
  <c r="M252" i="1"/>
  <c r="J253" i="1"/>
  <c r="L253" i="1" s="1"/>
  <c r="I254" i="1"/>
  <c r="K251" i="1"/>
  <c r="O251" i="1"/>
  <c r="C244" i="6" l="1"/>
  <c r="D245" i="12"/>
  <c r="E244" i="6"/>
  <c r="H245" i="12"/>
  <c r="A247" i="6"/>
  <c r="A248" i="12"/>
  <c r="B244" i="6"/>
  <c r="B245" i="12"/>
  <c r="F245" i="6"/>
  <c r="J246" i="12"/>
  <c r="D244" i="6"/>
  <c r="F245" i="12"/>
  <c r="N253" i="11"/>
  <c r="M253" i="11"/>
  <c r="I255" i="11"/>
  <c r="E249" i="12" s="1"/>
  <c r="J254" i="11"/>
  <c r="L254" i="11" s="1"/>
  <c r="O252" i="11"/>
  <c r="K252" i="11"/>
  <c r="O252" i="10"/>
  <c r="K252" i="10"/>
  <c r="N253" i="10"/>
  <c r="M253" i="10"/>
  <c r="I255" i="10"/>
  <c r="G249" i="12" s="1"/>
  <c r="J254" i="10"/>
  <c r="L254" i="10" s="1"/>
  <c r="O253" i="8"/>
  <c r="K253" i="8"/>
  <c r="N254" i="8"/>
  <c r="M254" i="8"/>
  <c r="J255" i="8"/>
  <c r="L255" i="8" s="1"/>
  <c r="I256" i="8"/>
  <c r="I250" i="12" s="1"/>
  <c r="N253" i="7"/>
  <c r="M253" i="7"/>
  <c r="I255" i="7"/>
  <c r="C249" i="12" s="1"/>
  <c r="J254" i="7"/>
  <c r="L254" i="7" s="1"/>
  <c r="O252" i="7"/>
  <c r="K252" i="7"/>
  <c r="I255" i="1"/>
  <c r="J254" i="1"/>
  <c r="L254" i="1" s="1"/>
  <c r="N253" i="1"/>
  <c r="M253" i="1"/>
  <c r="O252" i="1"/>
  <c r="K252" i="1"/>
  <c r="C245" i="6" l="1"/>
  <c r="D246" i="12"/>
  <c r="E245" i="6"/>
  <c r="H246" i="12"/>
  <c r="B245" i="6"/>
  <c r="B246" i="12"/>
  <c r="A248" i="6"/>
  <c r="A249" i="12"/>
  <c r="F246" i="6"/>
  <c r="J247" i="12"/>
  <c r="D245" i="6"/>
  <c r="F246" i="12"/>
  <c r="N254" i="11"/>
  <c r="M254" i="11"/>
  <c r="J255" i="11"/>
  <c r="L255" i="11" s="1"/>
  <c r="I256" i="11"/>
  <c r="E250" i="12" s="1"/>
  <c r="O253" i="11"/>
  <c r="K253" i="11"/>
  <c r="N254" i="10"/>
  <c r="M254" i="10"/>
  <c r="J255" i="10"/>
  <c r="L255" i="10" s="1"/>
  <c r="I256" i="10"/>
  <c r="G250" i="12" s="1"/>
  <c r="K253" i="10"/>
  <c r="O253" i="10"/>
  <c r="N255" i="8"/>
  <c r="M255" i="8"/>
  <c r="J256" i="8"/>
  <c r="L256" i="8" s="1"/>
  <c r="I257" i="8"/>
  <c r="I251" i="12" s="1"/>
  <c r="O254" i="8"/>
  <c r="K254" i="8"/>
  <c r="O253" i="7"/>
  <c r="K253" i="7"/>
  <c r="N254" i="7"/>
  <c r="M254" i="7"/>
  <c r="J255" i="7"/>
  <c r="L255" i="7" s="1"/>
  <c r="I256" i="7"/>
  <c r="C250" i="12" s="1"/>
  <c r="O253" i="1"/>
  <c r="K253" i="1"/>
  <c r="M254" i="1"/>
  <c r="N254" i="1"/>
  <c r="I256" i="1"/>
  <c r="J255" i="1"/>
  <c r="L255" i="1" s="1"/>
  <c r="E246" i="6" l="1"/>
  <c r="H247" i="12"/>
  <c r="C246" i="6"/>
  <c r="D247" i="12"/>
  <c r="A249" i="6"/>
  <c r="A250" i="12"/>
  <c r="B246" i="6"/>
  <c r="B247" i="12"/>
  <c r="F247" i="6"/>
  <c r="J248" i="12"/>
  <c r="D246" i="6"/>
  <c r="F247" i="12"/>
  <c r="J256" i="11"/>
  <c r="L256" i="11" s="1"/>
  <c r="I257" i="11"/>
  <c r="E251" i="12" s="1"/>
  <c r="M255" i="11"/>
  <c r="N255" i="11"/>
  <c r="O254" i="11"/>
  <c r="K254" i="11"/>
  <c r="N255" i="10"/>
  <c r="M255" i="10"/>
  <c r="J256" i="10"/>
  <c r="L256" i="10" s="1"/>
  <c r="I257" i="10"/>
  <c r="G251" i="12" s="1"/>
  <c r="K254" i="10"/>
  <c r="O254" i="10"/>
  <c r="O255" i="8"/>
  <c r="K255" i="8"/>
  <c r="M256" i="8"/>
  <c r="N256" i="8"/>
  <c r="J257" i="8"/>
  <c r="L257" i="8" s="1"/>
  <c r="I258" i="8"/>
  <c r="I252" i="12" s="1"/>
  <c r="J256" i="7"/>
  <c r="L256" i="7" s="1"/>
  <c r="I257" i="7"/>
  <c r="C251" i="12" s="1"/>
  <c r="K254" i="7"/>
  <c r="O254" i="7"/>
  <c r="M255" i="7"/>
  <c r="N255" i="7"/>
  <c r="M255" i="1"/>
  <c r="N255" i="1"/>
  <c r="J256" i="1"/>
  <c r="L256" i="1" s="1"/>
  <c r="I257" i="1"/>
  <c r="O254" i="1"/>
  <c r="K254" i="1"/>
  <c r="A250" i="6" l="1"/>
  <c r="A251" i="12"/>
  <c r="E247" i="6"/>
  <c r="H248" i="12"/>
  <c r="C247" i="6"/>
  <c r="D248" i="12"/>
  <c r="B247" i="6"/>
  <c r="B248" i="12"/>
  <c r="F248" i="6"/>
  <c r="J249" i="12"/>
  <c r="D247" i="6"/>
  <c r="F248" i="12"/>
  <c r="O255" i="11"/>
  <c r="K255" i="11"/>
  <c r="J257" i="11"/>
  <c r="L257" i="11" s="1"/>
  <c r="I258" i="11"/>
  <c r="E252" i="12" s="1"/>
  <c r="N256" i="11"/>
  <c r="M256" i="11"/>
  <c r="J257" i="10"/>
  <c r="L257" i="10" s="1"/>
  <c r="I258" i="10"/>
  <c r="G252" i="12" s="1"/>
  <c r="N256" i="10"/>
  <c r="M256" i="10"/>
  <c r="O255" i="10"/>
  <c r="K255" i="10"/>
  <c r="J258" i="8"/>
  <c r="L258" i="8" s="1"/>
  <c r="I259" i="8"/>
  <c r="I253" i="12" s="1"/>
  <c r="O256" i="8"/>
  <c r="K256" i="8"/>
  <c r="N257" i="8"/>
  <c r="M257" i="8"/>
  <c r="J257" i="7"/>
  <c r="L257" i="7" s="1"/>
  <c r="I258" i="7"/>
  <c r="C252" i="12" s="1"/>
  <c r="O255" i="7"/>
  <c r="K255" i="7"/>
  <c r="N256" i="7"/>
  <c r="M256" i="7"/>
  <c r="M256" i="1"/>
  <c r="N256" i="1"/>
  <c r="I258" i="1"/>
  <c r="J257" i="1"/>
  <c r="L257" i="1" s="1"/>
  <c r="O255" i="1"/>
  <c r="K255" i="1"/>
  <c r="E248" i="6" l="1"/>
  <c r="H249" i="12"/>
  <c r="A251" i="6"/>
  <c r="A252" i="12"/>
  <c r="F249" i="6"/>
  <c r="J250" i="12"/>
  <c r="B248" i="6"/>
  <c r="B249" i="12"/>
  <c r="C248" i="6"/>
  <c r="D249" i="12"/>
  <c r="D248" i="6"/>
  <c r="F249" i="12"/>
  <c r="O256" i="11"/>
  <c r="K256" i="11"/>
  <c r="J258" i="11"/>
  <c r="L258" i="11" s="1"/>
  <c r="I259" i="11"/>
  <c r="E253" i="12" s="1"/>
  <c r="M257" i="11"/>
  <c r="N257" i="11"/>
  <c r="J258" i="10"/>
  <c r="L258" i="10" s="1"/>
  <c r="I259" i="10"/>
  <c r="G253" i="12" s="1"/>
  <c r="O256" i="10"/>
  <c r="K256" i="10"/>
  <c r="M257" i="10"/>
  <c r="N257" i="10"/>
  <c r="K257" i="8"/>
  <c r="O257" i="8"/>
  <c r="J259" i="8"/>
  <c r="L259" i="8" s="1"/>
  <c r="I260" i="8"/>
  <c r="I254" i="12" s="1"/>
  <c r="M258" i="8"/>
  <c r="N258" i="8"/>
  <c r="I259" i="7"/>
  <c r="C253" i="12" s="1"/>
  <c r="J258" i="7"/>
  <c r="L258" i="7" s="1"/>
  <c r="K256" i="7"/>
  <c r="O256" i="7"/>
  <c r="N257" i="7"/>
  <c r="M257" i="7"/>
  <c r="J258" i="1"/>
  <c r="L258" i="1" s="1"/>
  <c r="I259" i="1"/>
  <c r="K256" i="1"/>
  <c r="O256" i="1"/>
  <c r="N257" i="1"/>
  <c r="M257" i="1"/>
  <c r="B249" i="6" l="1"/>
  <c r="B250" i="12"/>
  <c r="C249" i="6"/>
  <c r="D250" i="12"/>
  <c r="F250" i="6"/>
  <c r="J251" i="12"/>
  <c r="A252" i="6"/>
  <c r="A253" i="12"/>
  <c r="E249" i="6"/>
  <c r="H250" i="12"/>
  <c r="D249" i="6"/>
  <c r="F250" i="12"/>
  <c r="O257" i="11"/>
  <c r="K257" i="11"/>
  <c r="J259" i="11"/>
  <c r="L259" i="11" s="1"/>
  <c r="I260" i="11"/>
  <c r="E254" i="12" s="1"/>
  <c r="M258" i="11"/>
  <c r="N258" i="11"/>
  <c r="K257" i="10"/>
  <c r="O257" i="10"/>
  <c r="J259" i="10"/>
  <c r="L259" i="10" s="1"/>
  <c r="I260" i="10"/>
  <c r="G254" i="12" s="1"/>
  <c r="M258" i="10"/>
  <c r="N258" i="10"/>
  <c r="O258" i="8"/>
  <c r="K258" i="8"/>
  <c r="N259" i="8"/>
  <c r="M259" i="8"/>
  <c r="I261" i="8"/>
  <c r="I255" i="12" s="1"/>
  <c r="J260" i="8"/>
  <c r="L260" i="8" s="1"/>
  <c r="M258" i="7"/>
  <c r="N258" i="7"/>
  <c r="I260" i="7"/>
  <c r="C254" i="12" s="1"/>
  <c r="J259" i="7"/>
  <c r="L259" i="7" s="1"/>
  <c r="K257" i="7"/>
  <c r="O257" i="7"/>
  <c r="O257" i="1"/>
  <c r="K257" i="1"/>
  <c r="I260" i="1"/>
  <c r="J259" i="1"/>
  <c r="L259" i="1" s="1"/>
  <c r="M258" i="1"/>
  <c r="N258" i="1"/>
  <c r="C250" i="6" l="1"/>
  <c r="D251" i="12"/>
  <c r="A253" i="6"/>
  <c r="A254" i="12"/>
  <c r="E250" i="6"/>
  <c r="H251" i="12"/>
  <c r="B250" i="6"/>
  <c r="B251" i="12"/>
  <c r="F251" i="6"/>
  <c r="J252" i="12"/>
  <c r="D250" i="6"/>
  <c r="F251" i="12"/>
  <c r="K258" i="11"/>
  <c r="O258" i="11"/>
  <c r="J260" i="11"/>
  <c r="L260" i="11" s="1"/>
  <c r="I261" i="11"/>
  <c r="E255" i="12" s="1"/>
  <c r="N259" i="11"/>
  <c r="M259" i="11"/>
  <c r="K258" i="10"/>
  <c r="O258" i="10"/>
  <c r="J260" i="10"/>
  <c r="L260" i="10" s="1"/>
  <c r="I261" i="10"/>
  <c r="G255" i="12" s="1"/>
  <c r="N259" i="10"/>
  <c r="M259" i="10"/>
  <c r="N260" i="8"/>
  <c r="M260" i="8"/>
  <c r="O259" i="8"/>
  <c r="K259" i="8"/>
  <c r="I262" i="8"/>
  <c r="I256" i="12" s="1"/>
  <c r="J261" i="8"/>
  <c r="L261" i="8" s="1"/>
  <c r="J260" i="7"/>
  <c r="L260" i="7" s="1"/>
  <c r="I261" i="7"/>
  <c r="C255" i="12" s="1"/>
  <c r="N259" i="7"/>
  <c r="M259" i="7"/>
  <c r="K258" i="7"/>
  <c r="O258" i="7"/>
  <c r="K258" i="1"/>
  <c r="O258" i="1"/>
  <c r="M259" i="1"/>
  <c r="N259" i="1"/>
  <c r="J260" i="1"/>
  <c r="L260" i="1" s="1"/>
  <c r="I261" i="1"/>
  <c r="C251" i="6" l="1"/>
  <c r="D252" i="12"/>
  <c r="E251" i="6"/>
  <c r="H252" i="12"/>
  <c r="F252" i="6"/>
  <c r="J253" i="12"/>
  <c r="B251" i="6"/>
  <c r="B252" i="12"/>
  <c r="D251" i="6"/>
  <c r="F252" i="12"/>
  <c r="A254" i="6"/>
  <c r="A255" i="12"/>
  <c r="K259" i="11"/>
  <c r="O259" i="11"/>
  <c r="I262" i="11"/>
  <c r="E256" i="12" s="1"/>
  <c r="J261" i="11"/>
  <c r="L261" i="11" s="1"/>
  <c r="N260" i="11"/>
  <c r="M260" i="11"/>
  <c r="I262" i="10"/>
  <c r="G256" i="12" s="1"/>
  <c r="J261" i="10"/>
  <c r="L261" i="10" s="1"/>
  <c r="O259" i="10"/>
  <c r="K259" i="10"/>
  <c r="N260" i="10"/>
  <c r="M260" i="10"/>
  <c r="I263" i="8"/>
  <c r="I257" i="12" s="1"/>
  <c r="J262" i="8"/>
  <c r="L262" i="8" s="1"/>
  <c r="N261" i="8"/>
  <c r="M261" i="8"/>
  <c r="O260" i="8"/>
  <c r="K260" i="8"/>
  <c r="I262" i="7"/>
  <c r="C256" i="12" s="1"/>
  <c r="J261" i="7"/>
  <c r="L261" i="7" s="1"/>
  <c r="K259" i="7"/>
  <c r="O259" i="7"/>
  <c r="N260" i="7"/>
  <c r="M260" i="7"/>
  <c r="J261" i="1"/>
  <c r="L261" i="1" s="1"/>
  <c r="I262" i="1"/>
  <c r="K259" i="1"/>
  <c r="O259" i="1"/>
  <c r="N260" i="1"/>
  <c r="M260" i="1"/>
  <c r="B252" i="6" l="1"/>
  <c r="B253" i="12"/>
  <c r="A255" i="6"/>
  <c r="A256" i="12"/>
  <c r="C252" i="6"/>
  <c r="D253" i="12"/>
  <c r="D252" i="6"/>
  <c r="F253" i="12"/>
  <c r="F253" i="6"/>
  <c r="J254" i="12"/>
  <c r="E252" i="6"/>
  <c r="H253" i="12"/>
  <c r="O260" i="11"/>
  <c r="K260" i="11"/>
  <c r="M261" i="11"/>
  <c r="N261" i="11"/>
  <c r="I263" i="11"/>
  <c r="E257" i="12" s="1"/>
  <c r="J262" i="11"/>
  <c r="L262" i="11" s="1"/>
  <c r="K260" i="10"/>
  <c r="O260" i="10"/>
  <c r="N261" i="10"/>
  <c r="M261" i="10"/>
  <c r="I263" i="10"/>
  <c r="G257" i="12" s="1"/>
  <c r="J262" i="10"/>
  <c r="L262" i="10" s="1"/>
  <c r="O261" i="8"/>
  <c r="K261" i="8"/>
  <c r="N262" i="8"/>
  <c r="M262" i="8"/>
  <c r="J263" i="8"/>
  <c r="L263" i="8" s="1"/>
  <c r="I264" i="8"/>
  <c r="I258" i="12" s="1"/>
  <c r="O260" i="7"/>
  <c r="K260" i="7"/>
  <c r="N261" i="7"/>
  <c r="M261" i="7"/>
  <c r="I263" i="7"/>
  <c r="C257" i="12" s="1"/>
  <c r="J262" i="7"/>
  <c r="L262" i="7" s="1"/>
  <c r="O260" i="1"/>
  <c r="K260" i="1"/>
  <c r="I263" i="1"/>
  <c r="J262" i="1"/>
  <c r="L262" i="1" s="1"/>
  <c r="M261" i="1"/>
  <c r="N261" i="1"/>
  <c r="E253" i="6" l="1"/>
  <c r="H254" i="12"/>
  <c r="A256" i="6"/>
  <c r="A257" i="12"/>
  <c r="C253" i="6"/>
  <c r="D254" i="12"/>
  <c r="B253" i="6"/>
  <c r="B254" i="12"/>
  <c r="F254" i="6"/>
  <c r="J255" i="12"/>
  <c r="D253" i="6"/>
  <c r="F254" i="12"/>
  <c r="N262" i="11"/>
  <c r="M262" i="11"/>
  <c r="J263" i="11"/>
  <c r="L263" i="11" s="1"/>
  <c r="I264" i="11"/>
  <c r="E258" i="12" s="1"/>
  <c r="O261" i="11"/>
  <c r="K261" i="11"/>
  <c r="O261" i="10"/>
  <c r="K261" i="10"/>
  <c r="J263" i="10"/>
  <c r="L263" i="10" s="1"/>
  <c r="I264" i="10"/>
  <c r="G258" i="12" s="1"/>
  <c r="N262" i="10"/>
  <c r="M262" i="10"/>
  <c r="J264" i="8"/>
  <c r="L264" i="8" s="1"/>
  <c r="I265" i="8"/>
  <c r="I259" i="12" s="1"/>
  <c r="O262" i="8"/>
  <c r="K262" i="8"/>
  <c r="N263" i="8"/>
  <c r="M263" i="8"/>
  <c r="K261" i="7"/>
  <c r="O261" i="7"/>
  <c r="M262" i="7"/>
  <c r="N262" i="7"/>
  <c r="J263" i="7"/>
  <c r="L263" i="7" s="1"/>
  <c r="I264" i="7"/>
  <c r="C258" i="12" s="1"/>
  <c r="M262" i="1"/>
  <c r="N262" i="1"/>
  <c r="K261" i="1"/>
  <c r="O261" i="1"/>
  <c r="I264" i="1"/>
  <c r="J263" i="1"/>
  <c r="L263" i="1" s="1"/>
  <c r="C254" i="6" l="1"/>
  <c r="D255" i="12"/>
  <c r="B254" i="6"/>
  <c r="B255" i="12"/>
  <c r="F255" i="6"/>
  <c r="J256" i="12"/>
  <c r="E254" i="6"/>
  <c r="H255" i="12"/>
  <c r="A257" i="6"/>
  <c r="A258" i="12"/>
  <c r="D254" i="6"/>
  <c r="F255" i="12"/>
  <c r="O262" i="11"/>
  <c r="K262" i="11"/>
  <c r="N263" i="11"/>
  <c r="M263" i="11"/>
  <c r="J264" i="11"/>
  <c r="L264" i="11" s="1"/>
  <c r="I265" i="11"/>
  <c r="E259" i="12" s="1"/>
  <c r="N263" i="10"/>
  <c r="M263" i="10"/>
  <c r="J264" i="10"/>
  <c r="L264" i="10" s="1"/>
  <c r="I265" i="10"/>
  <c r="G259" i="12" s="1"/>
  <c r="O262" i="10"/>
  <c r="K262" i="10"/>
  <c r="M264" i="8"/>
  <c r="N264" i="8"/>
  <c r="O263" i="8"/>
  <c r="K263" i="8"/>
  <c r="J265" i="8"/>
  <c r="L265" i="8" s="1"/>
  <c r="I266" i="8"/>
  <c r="I260" i="12" s="1"/>
  <c r="K262" i="7"/>
  <c r="O262" i="7"/>
  <c r="J264" i="7"/>
  <c r="L264" i="7" s="1"/>
  <c r="I265" i="7"/>
  <c r="C259" i="12" s="1"/>
  <c r="M263" i="7"/>
  <c r="N263" i="7"/>
  <c r="J264" i="1"/>
  <c r="L264" i="1" s="1"/>
  <c r="I265" i="1"/>
  <c r="K262" i="1"/>
  <c r="O262" i="1"/>
  <c r="M263" i="1"/>
  <c r="N263" i="1"/>
  <c r="C255" i="6" l="1"/>
  <c r="D256" i="12"/>
  <c r="B255" i="6"/>
  <c r="B256" i="12"/>
  <c r="E255" i="6"/>
  <c r="H256" i="12"/>
  <c r="A258" i="6"/>
  <c r="A259" i="12"/>
  <c r="F256" i="6"/>
  <c r="J257" i="12"/>
  <c r="D255" i="6"/>
  <c r="F256" i="12"/>
  <c r="J265" i="11"/>
  <c r="L265" i="11" s="1"/>
  <c r="I266" i="11"/>
  <c r="E260" i="12" s="1"/>
  <c r="N264" i="11"/>
  <c r="M264" i="11"/>
  <c r="K263" i="11"/>
  <c r="O263" i="11"/>
  <c r="J265" i="10"/>
  <c r="L265" i="10" s="1"/>
  <c r="I266" i="10"/>
  <c r="G260" i="12" s="1"/>
  <c r="N264" i="10"/>
  <c r="M264" i="10"/>
  <c r="O263" i="10"/>
  <c r="K263" i="10"/>
  <c r="J266" i="8"/>
  <c r="L266" i="8" s="1"/>
  <c r="I267" i="8"/>
  <c r="I261" i="12" s="1"/>
  <c r="M265" i="8"/>
  <c r="N265" i="8"/>
  <c r="K264" i="8"/>
  <c r="O264" i="8"/>
  <c r="N264" i="7"/>
  <c r="M264" i="7"/>
  <c r="O263" i="7"/>
  <c r="K263" i="7"/>
  <c r="J265" i="7"/>
  <c r="L265" i="7" s="1"/>
  <c r="I266" i="7"/>
  <c r="C260" i="12" s="1"/>
  <c r="O263" i="1"/>
  <c r="K263" i="1"/>
  <c r="I266" i="1"/>
  <c r="J265" i="1"/>
  <c r="L265" i="1" s="1"/>
  <c r="M264" i="1"/>
  <c r="N264" i="1"/>
  <c r="A260" i="12" l="1"/>
  <c r="A259" i="6"/>
  <c r="E256" i="6"/>
  <c r="H257" i="12"/>
  <c r="F257" i="6"/>
  <c r="J258" i="12"/>
  <c r="D256" i="6"/>
  <c r="F257" i="12"/>
  <c r="B256" i="6"/>
  <c r="B257" i="12"/>
  <c r="C256" i="6"/>
  <c r="D257" i="12"/>
  <c r="O264" i="11"/>
  <c r="K264" i="11"/>
  <c r="J266" i="11"/>
  <c r="L266" i="11" s="1"/>
  <c r="I267" i="11"/>
  <c r="E261" i="12" s="1"/>
  <c r="N265" i="11"/>
  <c r="M265" i="11"/>
  <c r="K264" i="10"/>
  <c r="O264" i="10"/>
  <c r="J266" i="10"/>
  <c r="L266" i="10" s="1"/>
  <c r="I267" i="10"/>
  <c r="G261" i="12" s="1"/>
  <c r="M265" i="10"/>
  <c r="N265" i="10"/>
  <c r="M266" i="8"/>
  <c r="N266" i="8"/>
  <c r="O265" i="8"/>
  <c r="K265" i="8"/>
  <c r="J267" i="8"/>
  <c r="L267" i="8" s="1"/>
  <c r="I268" i="8"/>
  <c r="I262" i="12" s="1"/>
  <c r="I267" i="7"/>
  <c r="C261" i="12" s="1"/>
  <c r="J266" i="7"/>
  <c r="L266" i="7" s="1"/>
  <c r="N265" i="7"/>
  <c r="M265" i="7"/>
  <c r="O264" i="7"/>
  <c r="K264" i="7"/>
  <c r="M265" i="1"/>
  <c r="N265" i="1"/>
  <c r="K264" i="1"/>
  <c r="O264" i="1"/>
  <c r="I267" i="1"/>
  <c r="J266" i="1"/>
  <c r="L266" i="1" s="1"/>
  <c r="B257" i="6" l="1"/>
  <c r="B258" i="12"/>
  <c r="E257" i="6"/>
  <c r="H258" i="12"/>
  <c r="F258" i="6"/>
  <c r="J259" i="12"/>
  <c r="C257" i="6"/>
  <c r="D258" i="12"/>
  <c r="A260" i="6"/>
  <c r="A261" i="12"/>
  <c r="D257" i="6"/>
  <c r="F258" i="12"/>
  <c r="O265" i="11"/>
  <c r="K265" i="11"/>
  <c r="J267" i="11"/>
  <c r="L267" i="11" s="1"/>
  <c r="I268" i="11"/>
  <c r="E262" i="12" s="1"/>
  <c r="M266" i="11"/>
  <c r="N266" i="11"/>
  <c r="K265" i="10"/>
  <c r="O265" i="10"/>
  <c r="M266" i="10"/>
  <c r="N266" i="10"/>
  <c r="J267" i="10"/>
  <c r="L267" i="10" s="1"/>
  <c r="I268" i="10"/>
  <c r="G262" i="12" s="1"/>
  <c r="I269" i="8"/>
  <c r="I263" i="12" s="1"/>
  <c r="J268" i="8"/>
  <c r="L268" i="8" s="1"/>
  <c r="K266" i="8"/>
  <c r="O266" i="8"/>
  <c r="N267" i="8"/>
  <c r="M267" i="8"/>
  <c r="M266" i="7"/>
  <c r="N266" i="7"/>
  <c r="O265" i="7"/>
  <c r="K265" i="7"/>
  <c r="I268" i="7"/>
  <c r="C262" i="12" s="1"/>
  <c r="J267" i="7"/>
  <c r="L267" i="7" s="1"/>
  <c r="N266" i="1"/>
  <c r="M266" i="1"/>
  <c r="O265" i="1"/>
  <c r="K265" i="1"/>
  <c r="I268" i="1"/>
  <c r="J267" i="1"/>
  <c r="L267" i="1" s="1"/>
  <c r="F259" i="6" l="1"/>
  <c r="J260" i="12"/>
  <c r="B258" i="6"/>
  <c r="B259" i="12"/>
  <c r="E258" i="6"/>
  <c r="H259" i="12"/>
  <c r="A261" i="6"/>
  <c r="A262" i="12"/>
  <c r="C258" i="6"/>
  <c r="D259" i="12"/>
  <c r="D258" i="6"/>
  <c r="F259" i="12"/>
  <c r="K266" i="11"/>
  <c r="O266" i="11"/>
  <c r="J268" i="11"/>
  <c r="L268" i="11" s="1"/>
  <c r="I269" i="11"/>
  <c r="E263" i="12" s="1"/>
  <c r="N267" i="11"/>
  <c r="M267" i="11"/>
  <c r="N267" i="10"/>
  <c r="M267" i="10"/>
  <c r="J268" i="10"/>
  <c r="L268" i="10" s="1"/>
  <c r="I269" i="10"/>
  <c r="G263" i="12" s="1"/>
  <c r="O266" i="10"/>
  <c r="K266" i="10"/>
  <c r="K267" i="8"/>
  <c r="O267" i="8"/>
  <c r="I270" i="8"/>
  <c r="I264" i="12" s="1"/>
  <c r="J269" i="8"/>
  <c r="L269" i="8" s="1"/>
  <c r="N268" i="8"/>
  <c r="M268" i="8"/>
  <c r="N267" i="7"/>
  <c r="M267" i="7"/>
  <c r="J268" i="7"/>
  <c r="L268" i="7" s="1"/>
  <c r="I269" i="7"/>
  <c r="C263" i="12" s="1"/>
  <c r="K266" i="7"/>
  <c r="O266" i="7"/>
  <c r="I269" i="1"/>
  <c r="J268" i="1"/>
  <c r="L268" i="1" s="1"/>
  <c r="M267" i="1"/>
  <c r="N267" i="1"/>
  <c r="O266" i="1"/>
  <c r="K266" i="1"/>
  <c r="E259" i="6" l="1"/>
  <c r="H260" i="12"/>
  <c r="D259" i="6"/>
  <c r="F260" i="12"/>
  <c r="C259" i="6"/>
  <c r="D260" i="12"/>
  <c r="F260" i="6"/>
  <c r="J261" i="12"/>
  <c r="B259" i="6"/>
  <c r="B260" i="12"/>
  <c r="A262" i="6"/>
  <c r="A263" i="12"/>
  <c r="K267" i="11"/>
  <c r="O267" i="11"/>
  <c r="J269" i="11"/>
  <c r="L269" i="11" s="1"/>
  <c r="I270" i="11"/>
  <c r="E264" i="12" s="1"/>
  <c r="N268" i="11"/>
  <c r="M268" i="11"/>
  <c r="I270" i="10"/>
  <c r="G264" i="12" s="1"/>
  <c r="J269" i="10"/>
  <c r="L269" i="10" s="1"/>
  <c r="N268" i="10"/>
  <c r="M268" i="10"/>
  <c r="K267" i="10"/>
  <c r="O267" i="10"/>
  <c r="O268" i="8"/>
  <c r="K268" i="8"/>
  <c r="N269" i="8"/>
  <c r="M269" i="8"/>
  <c r="I271" i="8"/>
  <c r="I265" i="12" s="1"/>
  <c r="J270" i="8"/>
  <c r="L270" i="8" s="1"/>
  <c r="I270" i="7"/>
  <c r="C264" i="12" s="1"/>
  <c r="J269" i="7"/>
  <c r="L269" i="7" s="1"/>
  <c r="N268" i="7"/>
  <c r="M268" i="7"/>
  <c r="O267" i="7"/>
  <c r="K267" i="7"/>
  <c r="K267" i="1"/>
  <c r="O267" i="1"/>
  <c r="N268" i="1"/>
  <c r="M268" i="1"/>
  <c r="J269" i="1"/>
  <c r="L269" i="1" s="1"/>
  <c r="I270" i="1"/>
  <c r="E260" i="6" l="1"/>
  <c r="H261" i="12"/>
  <c r="C260" i="6"/>
  <c r="D261" i="12"/>
  <c r="A264" i="12"/>
  <c r="A263" i="6"/>
  <c r="B260" i="6"/>
  <c r="B261" i="12"/>
  <c r="D260" i="6"/>
  <c r="F261" i="12"/>
  <c r="F261" i="6"/>
  <c r="J262" i="12"/>
  <c r="O268" i="11"/>
  <c r="K268" i="11"/>
  <c r="I271" i="11"/>
  <c r="E265" i="12" s="1"/>
  <c r="J270" i="11"/>
  <c r="L270" i="11" s="1"/>
  <c r="N269" i="11"/>
  <c r="M269" i="11"/>
  <c r="O268" i="10"/>
  <c r="K268" i="10"/>
  <c r="N269" i="10"/>
  <c r="M269" i="10"/>
  <c r="I271" i="10"/>
  <c r="G265" i="12" s="1"/>
  <c r="J270" i="10"/>
  <c r="L270" i="10" s="1"/>
  <c r="N270" i="8"/>
  <c r="M270" i="8"/>
  <c r="O269" i="8"/>
  <c r="K269" i="8"/>
  <c r="J271" i="8"/>
  <c r="L271" i="8" s="1"/>
  <c r="I272" i="8"/>
  <c r="I266" i="12" s="1"/>
  <c r="N269" i="7"/>
  <c r="M269" i="7"/>
  <c r="O268" i="7"/>
  <c r="K268" i="7"/>
  <c r="I271" i="7"/>
  <c r="C265" i="12" s="1"/>
  <c r="J270" i="7"/>
  <c r="L270" i="7" s="1"/>
  <c r="M269" i="1"/>
  <c r="N269" i="1"/>
  <c r="I271" i="1"/>
  <c r="J270" i="1"/>
  <c r="L270" i="1" s="1"/>
  <c r="O268" i="1"/>
  <c r="K268" i="1"/>
  <c r="E261" i="6" l="1"/>
  <c r="H262" i="12"/>
  <c r="A264" i="6"/>
  <c r="A265" i="12"/>
  <c r="F262" i="6"/>
  <c r="J263" i="12"/>
  <c r="B261" i="6"/>
  <c r="B262" i="12"/>
  <c r="C261" i="6"/>
  <c r="D262" i="12"/>
  <c r="D261" i="6"/>
  <c r="F262" i="12"/>
  <c r="O269" i="11"/>
  <c r="K269" i="11"/>
  <c r="M270" i="11"/>
  <c r="N270" i="11"/>
  <c r="J271" i="11"/>
  <c r="L271" i="11" s="1"/>
  <c r="I272" i="11"/>
  <c r="E266" i="12" s="1"/>
  <c r="J271" i="10"/>
  <c r="L271" i="10" s="1"/>
  <c r="I272" i="10"/>
  <c r="G266" i="12" s="1"/>
  <c r="N270" i="10"/>
  <c r="M270" i="10"/>
  <c r="O269" i="10"/>
  <c r="K269" i="10"/>
  <c r="J272" i="8"/>
  <c r="L272" i="8" s="1"/>
  <c r="I273" i="8"/>
  <c r="I267" i="12" s="1"/>
  <c r="N271" i="8"/>
  <c r="M271" i="8"/>
  <c r="O270" i="8"/>
  <c r="K270" i="8"/>
  <c r="M270" i="7"/>
  <c r="N270" i="7"/>
  <c r="J271" i="7"/>
  <c r="L271" i="7" s="1"/>
  <c r="I272" i="7"/>
  <c r="C266" i="12" s="1"/>
  <c r="O269" i="7"/>
  <c r="K269" i="7"/>
  <c r="M270" i="1"/>
  <c r="N270" i="1"/>
  <c r="I272" i="1"/>
  <c r="J271" i="1"/>
  <c r="L271" i="1" s="1"/>
  <c r="K269" i="1"/>
  <c r="O269" i="1"/>
  <c r="A265" i="6" l="1"/>
  <c r="A266" i="12"/>
  <c r="C262" i="6"/>
  <c r="D263" i="12"/>
  <c r="E262" i="6"/>
  <c r="H263" i="12"/>
  <c r="B262" i="6"/>
  <c r="B263" i="12"/>
  <c r="F263" i="6"/>
  <c r="J264" i="12"/>
  <c r="D262" i="6"/>
  <c r="F263" i="12"/>
  <c r="J272" i="11"/>
  <c r="L272" i="11" s="1"/>
  <c r="I273" i="11"/>
  <c r="E267" i="12" s="1"/>
  <c r="N271" i="11"/>
  <c r="M271" i="11"/>
  <c r="O270" i="11"/>
  <c r="K270" i="11"/>
  <c r="J272" i="10"/>
  <c r="L272" i="10" s="1"/>
  <c r="I273" i="10"/>
  <c r="G267" i="12" s="1"/>
  <c r="O270" i="10"/>
  <c r="K270" i="10"/>
  <c r="N271" i="10"/>
  <c r="M271" i="10"/>
  <c r="J273" i="8"/>
  <c r="L273" i="8" s="1"/>
  <c r="I274" i="8"/>
  <c r="I268" i="12" s="1"/>
  <c r="K271" i="8"/>
  <c r="O271" i="8"/>
  <c r="N272" i="8"/>
  <c r="M272" i="8"/>
  <c r="J272" i="7"/>
  <c r="L272" i="7" s="1"/>
  <c r="I273" i="7"/>
  <c r="C267" i="12" s="1"/>
  <c r="N271" i="7"/>
  <c r="M271" i="7"/>
  <c r="O270" i="7"/>
  <c r="K270" i="7"/>
  <c r="K270" i="1"/>
  <c r="O270" i="1"/>
  <c r="M271" i="1"/>
  <c r="N271" i="1"/>
  <c r="J272" i="1"/>
  <c r="L272" i="1" s="1"/>
  <c r="I273" i="1"/>
  <c r="C263" i="6" l="1"/>
  <c r="D264" i="12"/>
  <c r="B263" i="6"/>
  <c r="B264" i="12"/>
  <c r="F264" i="6"/>
  <c r="J265" i="12"/>
  <c r="A266" i="6"/>
  <c r="A267" i="12"/>
  <c r="E263" i="6"/>
  <c r="H264" i="12"/>
  <c r="D263" i="6"/>
  <c r="F264" i="12"/>
  <c r="O271" i="11"/>
  <c r="K271" i="11"/>
  <c r="J273" i="11"/>
  <c r="L273" i="11" s="1"/>
  <c r="I274" i="11"/>
  <c r="E268" i="12" s="1"/>
  <c r="M272" i="11"/>
  <c r="N272" i="11"/>
  <c r="K271" i="10"/>
  <c r="O271" i="10"/>
  <c r="N272" i="10"/>
  <c r="M272" i="10"/>
  <c r="J273" i="10"/>
  <c r="L273" i="10" s="1"/>
  <c r="I274" i="10"/>
  <c r="G268" i="12" s="1"/>
  <c r="K272" i="8"/>
  <c r="O272" i="8"/>
  <c r="J274" i="8"/>
  <c r="L274" i="8" s="1"/>
  <c r="I275" i="8"/>
  <c r="I269" i="12" s="1"/>
  <c r="M273" i="8"/>
  <c r="N273" i="8"/>
  <c r="O271" i="7"/>
  <c r="K271" i="7"/>
  <c r="J273" i="7"/>
  <c r="L273" i="7" s="1"/>
  <c r="I274" i="7"/>
  <c r="C268" i="12" s="1"/>
  <c r="N272" i="7"/>
  <c r="M272" i="7"/>
  <c r="M272" i="1"/>
  <c r="N272" i="1"/>
  <c r="K271" i="1"/>
  <c r="O271" i="1"/>
  <c r="J273" i="1"/>
  <c r="L273" i="1" s="1"/>
  <c r="I274" i="1"/>
  <c r="C264" i="6" l="1"/>
  <c r="D265" i="12"/>
  <c r="B264" i="6"/>
  <c r="B265" i="12"/>
  <c r="E264" i="6"/>
  <c r="H265" i="12"/>
  <c r="A268" i="12"/>
  <c r="A267" i="6"/>
  <c r="F265" i="6"/>
  <c r="J266" i="12"/>
  <c r="D264" i="6"/>
  <c r="F265" i="12"/>
  <c r="O272" i="11"/>
  <c r="K272" i="11"/>
  <c r="I275" i="11"/>
  <c r="E269" i="12" s="1"/>
  <c r="J274" i="11"/>
  <c r="L274" i="11" s="1"/>
  <c r="N273" i="11"/>
  <c r="M273" i="11"/>
  <c r="M273" i="10"/>
  <c r="N273" i="10"/>
  <c r="K272" i="10"/>
  <c r="O272" i="10"/>
  <c r="J274" i="10"/>
  <c r="L274" i="10" s="1"/>
  <c r="I275" i="10"/>
  <c r="G269" i="12" s="1"/>
  <c r="K273" i="8"/>
  <c r="O273" i="8"/>
  <c r="M274" i="8"/>
  <c r="N274" i="8"/>
  <c r="J275" i="8"/>
  <c r="L275" i="8" s="1"/>
  <c r="I276" i="8"/>
  <c r="I270" i="12" s="1"/>
  <c r="K272" i="7"/>
  <c r="O272" i="7"/>
  <c r="I275" i="7"/>
  <c r="C269" i="12" s="1"/>
  <c r="J274" i="7"/>
  <c r="L274" i="7" s="1"/>
  <c r="N273" i="7"/>
  <c r="M273" i="7"/>
  <c r="N273" i="1"/>
  <c r="M273" i="1"/>
  <c r="I275" i="1"/>
  <c r="J274" i="1"/>
  <c r="L274" i="1" s="1"/>
  <c r="O272" i="1"/>
  <c r="K272" i="1"/>
  <c r="C265" i="6" l="1"/>
  <c r="D266" i="12"/>
  <c r="A268" i="6"/>
  <c r="A269" i="12"/>
  <c r="F266" i="6"/>
  <c r="J267" i="12"/>
  <c r="E265" i="6"/>
  <c r="H266" i="12"/>
  <c r="B265" i="6"/>
  <c r="B266" i="12"/>
  <c r="D265" i="6"/>
  <c r="F266" i="12"/>
  <c r="K273" i="11"/>
  <c r="O273" i="11"/>
  <c r="M274" i="11"/>
  <c r="N274" i="11"/>
  <c r="J275" i="11"/>
  <c r="L275" i="11" s="1"/>
  <c r="I276" i="11"/>
  <c r="E270" i="12" s="1"/>
  <c r="J275" i="10"/>
  <c r="L275" i="10" s="1"/>
  <c r="I276" i="10"/>
  <c r="G270" i="12" s="1"/>
  <c r="M274" i="10"/>
  <c r="N274" i="10"/>
  <c r="K273" i="10"/>
  <c r="O273" i="10"/>
  <c r="I277" i="8"/>
  <c r="I271" i="12" s="1"/>
  <c r="J276" i="8"/>
  <c r="L276" i="8" s="1"/>
  <c r="K274" i="8"/>
  <c r="O274" i="8"/>
  <c r="N275" i="8"/>
  <c r="M275" i="8"/>
  <c r="M274" i="7"/>
  <c r="N274" i="7"/>
  <c r="O273" i="7"/>
  <c r="K273" i="7"/>
  <c r="J275" i="7"/>
  <c r="L275" i="7" s="1"/>
  <c r="I276" i="7"/>
  <c r="C270" i="12" s="1"/>
  <c r="J275" i="1"/>
  <c r="L275" i="1" s="1"/>
  <c r="I276" i="1"/>
  <c r="N274" i="1"/>
  <c r="M274" i="1"/>
  <c r="K273" i="1"/>
  <c r="O273" i="1"/>
  <c r="F267" i="6" l="1"/>
  <c r="J268" i="12"/>
  <c r="D266" i="6"/>
  <c r="F267" i="12"/>
  <c r="E266" i="6"/>
  <c r="H267" i="12"/>
  <c r="B266" i="6"/>
  <c r="B267" i="12"/>
  <c r="A269" i="6"/>
  <c r="A270" i="12"/>
  <c r="C266" i="6"/>
  <c r="D267" i="12"/>
  <c r="I277" i="11"/>
  <c r="E271" i="12" s="1"/>
  <c r="J276" i="11"/>
  <c r="L276" i="11" s="1"/>
  <c r="N275" i="11"/>
  <c r="M275" i="11"/>
  <c r="K274" i="11"/>
  <c r="O274" i="11"/>
  <c r="K274" i="10"/>
  <c r="O274" i="10"/>
  <c r="J276" i="10"/>
  <c r="L276" i="10" s="1"/>
  <c r="I277" i="10"/>
  <c r="G271" i="12" s="1"/>
  <c r="N275" i="10"/>
  <c r="M275" i="10"/>
  <c r="I278" i="8"/>
  <c r="I272" i="12" s="1"/>
  <c r="J277" i="8"/>
  <c r="L277" i="8" s="1"/>
  <c r="K275" i="8"/>
  <c r="O275" i="8"/>
  <c r="N276" i="8"/>
  <c r="M276" i="8"/>
  <c r="J276" i="7"/>
  <c r="L276" i="7" s="1"/>
  <c r="I277" i="7"/>
  <c r="C271" i="12" s="1"/>
  <c r="N275" i="7"/>
  <c r="M275" i="7"/>
  <c r="O274" i="7"/>
  <c r="K274" i="7"/>
  <c r="J276" i="1"/>
  <c r="L276" i="1" s="1"/>
  <c r="I277" i="1"/>
  <c r="K274" i="1"/>
  <c r="O274" i="1"/>
  <c r="M275" i="1"/>
  <c r="N275" i="1"/>
  <c r="F268" i="6" l="1"/>
  <c r="J269" i="12"/>
  <c r="E267" i="6"/>
  <c r="H268" i="12"/>
  <c r="A270" i="6"/>
  <c r="A271" i="12"/>
  <c r="D267" i="6"/>
  <c r="F268" i="12"/>
  <c r="B267" i="6"/>
  <c r="B268" i="12"/>
  <c r="C267" i="6"/>
  <c r="D268" i="12"/>
  <c r="K275" i="11"/>
  <c r="O275" i="11"/>
  <c r="N276" i="11"/>
  <c r="M276" i="11"/>
  <c r="I278" i="11"/>
  <c r="E272" i="12" s="1"/>
  <c r="J277" i="11"/>
  <c r="L277" i="11" s="1"/>
  <c r="I278" i="10"/>
  <c r="G272" i="12" s="1"/>
  <c r="J277" i="10"/>
  <c r="L277" i="10" s="1"/>
  <c r="N276" i="10"/>
  <c r="M276" i="10"/>
  <c r="O275" i="10"/>
  <c r="K275" i="10"/>
  <c r="O276" i="8"/>
  <c r="K276" i="8"/>
  <c r="N277" i="8"/>
  <c r="M277" i="8"/>
  <c r="I279" i="8"/>
  <c r="I273" i="12" s="1"/>
  <c r="J278" i="8"/>
  <c r="L278" i="8" s="1"/>
  <c r="I278" i="7"/>
  <c r="C272" i="12" s="1"/>
  <c r="J277" i="7"/>
  <c r="L277" i="7" s="1"/>
  <c r="O275" i="7"/>
  <c r="K275" i="7"/>
  <c r="N276" i="7"/>
  <c r="M276" i="7"/>
  <c r="K275" i="1"/>
  <c r="O275" i="1"/>
  <c r="I278" i="1"/>
  <c r="J277" i="1"/>
  <c r="L277" i="1" s="1"/>
  <c r="N276" i="1"/>
  <c r="M276" i="1"/>
  <c r="A272" i="12" l="1"/>
  <c r="A271" i="6"/>
  <c r="E268" i="6"/>
  <c r="H269" i="12"/>
  <c r="B268" i="6"/>
  <c r="B269" i="12"/>
  <c r="D268" i="6"/>
  <c r="F269" i="12"/>
  <c r="C268" i="6"/>
  <c r="D269" i="12"/>
  <c r="F269" i="6"/>
  <c r="J270" i="12"/>
  <c r="N277" i="11"/>
  <c r="M277" i="11"/>
  <c r="I279" i="11"/>
  <c r="E273" i="12" s="1"/>
  <c r="J278" i="11"/>
  <c r="L278" i="11" s="1"/>
  <c r="O276" i="11"/>
  <c r="K276" i="11"/>
  <c r="I279" i="10"/>
  <c r="G273" i="12" s="1"/>
  <c r="J278" i="10"/>
  <c r="L278" i="10" s="1"/>
  <c r="K276" i="10"/>
  <c r="O276" i="10"/>
  <c r="N277" i="10"/>
  <c r="M277" i="10"/>
  <c r="N278" i="8"/>
  <c r="M278" i="8"/>
  <c r="J279" i="8"/>
  <c r="L279" i="8" s="1"/>
  <c r="I280" i="8"/>
  <c r="I274" i="12" s="1"/>
  <c r="K277" i="8"/>
  <c r="O277" i="8"/>
  <c r="O276" i="7"/>
  <c r="K276" i="7"/>
  <c r="N277" i="7"/>
  <c r="M277" i="7"/>
  <c r="I279" i="7"/>
  <c r="C273" i="12" s="1"/>
  <c r="J278" i="7"/>
  <c r="L278" i="7" s="1"/>
  <c r="I279" i="1"/>
  <c r="J278" i="1"/>
  <c r="L278" i="1" s="1"/>
  <c r="O276" i="1"/>
  <c r="K276" i="1"/>
  <c r="M277" i="1"/>
  <c r="N277" i="1"/>
  <c r="F270" i="6" l="1"/>
  <c r="J271" i="12"/>
  <c r="E269" i="6"/>
  <c r="H270" i="12"/>
  <c r="B269" i="6"/>
  <c r="B270" i="12"/>
  <c r="C269" i="6"/>
  <c r="D270" i="12"/>
  <c r="A272" i="6"/>
  <c r="A273" i="12"/>
  <c r="D269" i="6"/>
  <c r="F270" i="12"/>
  <c r="N278" i="11"/>
  <c r="M278" i="11"/>
  <c r="J279" i="11"/>
  <c r="L279" i="11" s="1"/>
  <c r="I280" i="11"/>
  <c r="E274" i="12" s="1"/>
  <c r="O277" i="11"/>
  <c r="K277" i="11"/>
  <c r="J279" i="10"/>
  <c r="L279" i="10" s="1"/>
  <c r="I280" i="10"/>
  <c r="G274" i="12" s="1"/>
  <c r="O277" i="10"/>
  <c r="K277" i="10"/>
  <c r="N278" i="10"/>
  <c r="M278" i="10"/>
  <c r="N279" i="8"/>
  <c r="M279" i="8"/>
  <c r="J280" i="8"/>
  <c r="L280" i="8" s="1"/>
  <c r="I281" i="8"/>
  <c r="I275" i="12" s="1"/>
  <c r="O278" i="8"/>
  <c r="K278" i="8"/>
  <c r="M278" i="7"/>
  <c r="N278" i="7"/>
  <c r="O277" i="7"/>
  <c r="K277" i="7"/>
  <c r="J279" i="7"/>
  <c r="L279" i="7" s="1"/>
  <c r="I280" i="7"/>
  <c r="C274" i="12" s="1"/>
  <c r="K277" i="1"/>
  <c r="O277" i="1"/>
  <c r="N278" i="1"/>
  <c r="M278" i="1"/>
  <c r="I280" i="1"/>
  <c r="J279" i="1"/>
  <c r="L279" i="1" s="1"/>
  <c r="B270" i="6" l="1"/>
  <c r="B271" i="12"/>
  <c r="A273" i="6"/>
  <c r="A274" i="12"/>
  <c r="C270" i="6"/>
  <c r="D271" i="12"/>
  <c r="F271" i="6"/>
  <c r="J272" i="12"/>
  <c r="E270" i="6"/>
  <c r="H271" i="12"/>
  <c r="D270" i="6"/>
  <c r="F271" i="12"/>
  <c r="J280" i="11"/>
  <c r="L280" i="11" s="1"/>
  <c r="I281" i="11"/>
  <c r="E275" i="12" s="1"/>
  <c r="M279" i="11"/>
  <c r="N279" i="11"/>
  <c r="K278" i="11"/>
  <c r="O278" i="11"/>
  <c r="N279" i="10"/>
  <c r="M279" i="10"/>
  <c r="O278" i="10"/>
  <c r="K278" i="10"/>
  <c r="J280" i="10"/>
  <c r="L280" i="10" s="1"/>
  <c r="I281" i="10"/>
  <c r="G275" i="12" s="1"/>
  <c r="M280" i="8"/>
  <c r="N280" i="8"/>
  <c r="J281" i="8"/>
  <c r="L281" i="8" s="1"/>
  <c r="I282" i="8"/>
  <c r="I276" i="12" s="1"/>
  <c r="O279" i="8"/>
  <c r="K279" i="8"/>
  <c r="J280" i="7"/>
  <c r="L280" i="7" s="1"/>
  <c r="I281" i="7"/>
  <c r="C275" i="12" s="1"/>
  <c r="N279" i="7"/>
  <c r="M279" i="7"/>
  <c r="O278" i="7"/>
  <c r="K278" i="7"/>
  <c r="J280" i="1"/>
  <c r="L280" i="1" s="1"/>
  <c r="I281" i="1"/>
  <c r="M279" i="1"/>
  <c r="N279" i="1"/>
  <c r="K278" i="1"/>
  <c r="O278" i="1"/>
  <c r="C271" i="6" l="1"/>
  <c r="D272" i="12"/>
  <c r="B271" i="6"/>
  <c r="B272" i="12"/>
  <c r="D271" i="6"/>
  <c r="F272" i="12"/>
  <c r="A274" i="6"/>
  <c r="A275" i="12"/>
  <c r="F272" i="6"/>
  <c r="J273" i="12"/>
  <c r="E271" i="6"/>
  <c r="H272" i="12"/>
  <c r="K279" i="11"/>
  <c r="O279" i="11"/>
  <c r="J281" i="11"/>
  <c r="L281" i="11" s="1"/>
  <c r="I282" i="11"/>
  <c r="E276" i="12" s="1"/>
  <c r="N280" i="11"/>
  <c r="M280" i="11"/>
  <c r="K279" i="10"/>
  <c r="O279" i="10"/>
  <c r="J281" i="10"/>
  <c r="L281" i="10" s="1"/>
  <c r="I282" i="10"/>
  <c r="G276" i="12" s="1"/>
  <c r="N280" i="10"/>
  <c r="M280" i="10"/>
  <c r="J282" i="8"/>
  <c r="L282" i="8" s="1"/>
  <c r="I283" i="8"/>
  <c r="I277" i="12" s="1"/>
  <c r="K280" i="8"/>
  <c r="O280" i="8"/>
  <c r="M281" i="8"/>
  <c r="N281" i="8"/>
  <c r="J281" i="7"/>
  <c r="L281" i="7" s="1"/>
  <c r="I282" i="7"/>
  <c r="C276" i="12" s="1"/>
  <c r="K279" i="7"/>
  <c r="O279" i="7"/>
  <c r="N280" i="7"/>
  <c r="M280" i="7"/>
  <c r="K279" i="1"/>
  <c r="O279" i="1"/>
  <c r="J281" i="1"/>
  <c r="L281" i="1" s="1"/>
  <c r="I282" i="1"/>
  <c r="M280" i="1"/>
  <c r="N280" i="1"/>
  <c r="A276" i="12" l="1"/>
  <c r="A275" i="6"/>
  <c r="E272" i="6"/>
  <c r="H273" i="12"/>
  <c r="B272" i="6"/>
  <c r="B273" i="12"/>
  <c r="C272" i="6"/>
  <c r="D273" i="12"/>
  <c r="D272" i="6"/>
  <c r="F273" i="12"/>
  <c r="F273" i="6"/>
  <c r="J274" i="12"/>
  <c r="O280" i="11"/>
  <c r="K280" i="11"/>
  <c r="J282" i="11"/>
  <c r="L282" i="11" s="1"/>
  <c r="I283" i="11"/>
  <c r="E277" i="12" s="1"/>
  <c r="M281" i="11"/>
  <c r="N281" i="11"/>
  <c r="K280" i="10"/>
  <c r="O280" i="10"/>
  <c r="J282" i="10"/>
  <c r="L282" i="10" s="1"/>
  <c r="I283" i="10"/>
  <c r="G277" i="12" s="1"/>
  <c r="M281" i="10"/>
  <c r="N281" i="10"/>
  <c r="J283" i="8"/>
  <c r="L283" i="8" s="1"/>
  <c r="I284" i="8"/>
  <c r="I278" i="12" s="1"/>
  <c r="O281" i="8"/>
  <c r="K281" i="8"/>
  <c r="M282" i="8"/>
  <c r="N282" i="8"/>
  <c r="I283" i="7"/>
  <c r="C277" i="12" s="1"/>
  <c r="J282" i="7"/>
  <c r="L282" i="7" s="1"/>
  <c r="K280" i="7"/>
  <c r="O280" i="7"/>
  <c r="N281" i="7"/>
  <c r="M281" i="7"/>
  <c r="J282" i="1"/>
  <c r="L282" i="1" s="1"/>
  <c r="I283" i="1"/>
  <c r="K280" i="1"/>
  <c r="O280" i="1"/>
  <c r="N281" i="1"/>
  <c r="M281" i="1"/>
  <c r="B273" i="6" l="1"/>
  <c r="B274" i="12"/>
  <c r="E273" i="6"/>
  <c r="H274" i="12"/>
  <c r="F274" i="6"/>
  <c r="J275" i="12"/>
  <c r="A276" i="6"/>
  <c r="A277" i="12"/>
  <c r="C273" i="6"/>
  <c r="D274" i="12"/>
  <c r="D273" i="6"/>
  <c r="F274" i="12"/>
  <c r="K281" i="11"/>
  <c r="O281" i="11"/>
  <c r="J283" i="11"/>
  <c r="L283" i="11" s="1"/>
  <c r="I284" i="11"/>
  <c r="E278" i="12" s="1"/>
  <c r="M282" i="11"/>
  <c r="N282" i="11"/>
  <c r="O281" i="10"/>
  <c r="K281" i="10"/>
  <c r="J283" i="10"/>
  <c r="L283" i="10" s="1"/>
  <c r="I284" i="10"/>
  <c r="G278" i="12" s="1"/>
  <c r="M282" i="10"/>
  <c r="N282" i="10"/>
  <c r="K282" i="8"/>
  <c r="O282" i="8"/>
  <c r="N283" i="8"/>
  <c r="M283" i="8"/>
  <c r="I285" i="8"/>
  <c r="I279" i="12" s="1"/>
  <c r="J284" i="8"/>
  <c r="L284" i="8" s="1"/>
  <c r="M282" i="7"/>
  <c r="N282" i="7"/>
  <c r="K281" i="7"/>
  <c r="O281" i="7"/>
  <c r="J283" i="7"/>
  <c r="L283" i="7" s="1"/>
  <c r="I284" i="7"/>
  <c r="C278" i="12" s="1"/>
  <c r="O281" i="1"/>
  <c r="K281" i="1"/>
  <c r="I284" i="1"/>
  <c r="J283" i="1"/>
  <c r="L283" i="1" s="1"/>
  <c r="N282" i="1"/>
  <c r="M282" i="1"/>
  <c r="E274" i="6" l="1"/>
  <c r="H275" i="12"/>
  <c r="C274" i="6"/>
  <c r="D275" i="12"/>
  <c r="F275" i="6"/>
  <c r="J276" i="12"/>
  <c r="D274" i="6"/>
  <c r="F275" i="12"/>
  <c r="A277" i="6"/>
  <c r="A278" i="12"/>
  <c r="B274" i="6"/>
  <c r="B275" i="12"/>
  <c r="O282" i="11"/>
  <c r="K282" i="11"/>
  <c r="J284" i="11"/>
  <c r="L284" i="11" s="1"/>
  <c r="I285" i="11"/>
  <c r="E279" i="12" s="1"/>
  <c r="M283" i="11"/>
  <c r="N283" i="11"/>
  <c r="O282" i="10"/>
  <c r="K282" i="10"/>
  <c r="J284" i="10"/>
  <c r="L284" i="10" s="1"/>
  <c r="I285" i="10"/>
  <c r="G279" i="12" s="1"/>
  <c r="N283" i="10"/>
  <c r="M283" i="10"/>
  <c r="N284" i="8"/>
  <c r="M284" i="8"/>
  <c r="K283" i="8"/>
  <c r="O283" i="8"/>
  <c r="I286" i="8"/>
  <c r="I280" i="12" s="1"/>
  <c r="J285" i="8"/>
  <c r="L285" i="8" s="1"/>
  <c r="J284" i="7"/>
  <c r="L284" i="7" s="1"/>
  <c r="I285" i="7"/>
  <c r="C279" i="12" s="1"/>
  <c r="N283" i="7"/>
  <c r="M283" i="7"/>
  <c r="K282" i="7"/>
  <c r="O282" i="7"/>
  <c r="O282" i="1"/>
  <c r="K282" i="1"/>
  <c r="M283" i="1"/>
  <c r="N283" i="1"/>
  <c r="I285" i="1"/>
  <c r="J284" i="1"/>
  <c r="L284" i="1" s="1"/>
  <c r="C275" i="6" l="1"/>
  <c r="D276" i="12"/>
  <c r="E275" i="6"/>
  <c r="H276" i="12"/>
  <c r="F276" i="6"/>
  <c r="J277" i="12"/>
  <c r="A278" i="6"/>
  <c r="A279" i="12"/>
  <c r="B275" i="6"/>
  <c r="B276" i="12"/>
  <c r="D275" i="6"/>
  <c r="F276" i="12"/>
  <c r="K283" i="11"/>
  <c r="O283" i="11"/>
  <c r="I286" i="11"/>
  <c r="E280" i="12" s="1"/>
  <c r="J285" i="11"/>
  <c r="L285" i="11" s="1"/>
  <c r="N284" i="11"/>
  <c r="M284" i="11"/>
  <c r="N284" i="10"/>
  <c r="M284" i="10"/>
  <c r="I286" i="10"/>
  <c r="G280" i="12" s="1"/>
  <c r="J285" i="10"/>
  <c r="L285" i="10" s="1"/>
  <c r="K283" i="10"/>
  <c r="O283" i="10"/>
  <c r="N285" i="8"/>
  <c r="M285" i="8"/>
  <c r="I287" i="8"/>
  <c r="I281" i="12" s="1"/>
  <c r="J286" i="8"/>
  <c r="L286" i="8" s="1"/>
  <c r="O284" i="8"/>
  <c r="K284" i="8"/>
  <c r="I286" i="7"/>
  <c r="C280" i="12" s="1"/>
  <c r="J285" i="7"/>
  <c r="L285" i="7" s="1"/>
  <c r="K283" i="7"/>
  <c r="O283" i="7"/>
  <c r="N284" i="7"/>
  <c r="M284" i="7"/>
  <c r="N284" i="1"/>
  <c r="M284" i="1"/>
  <c r="J285" i="1"/>
  <c r="L285" i="1" s="1"/>
  <c r="I286" i="1"/>
  <c r="O283" i="1"/>
  <c r="K283" i="1"/>
  <c r="A280" i="12" l="1"/>
  <c r="A279" i="6"/>
  <c r="E276" i="6"/>
  <c r="H277" i="12"/>
  <c r="C276" i="6"/>
  <c r="D277" i="12"/>
  <c r="D276" i="6"/>
  <c r="F277" i="12"/>
  <c r="B276" i="6"/>
  <c r="B277" i="12"/>
  <c r="F277" i="6"/>
  <c r="J278" i="12"/>
  <c r="O284" i="11"/>
  <c r="K284" i="11"/>
  <c r="N285" i="11"/>
  <c r="M285" i="11"/>
  <c r="I287" i="11"/>
  <c r="E281" i="12" s="1"/>
  <c r="J286" i="11"/>
  <c r="L286" i="11" s="1"/>
  <c r="K284" i="10"/>
  <c r="O284" i="10"/>
  <c r="N285" i="10"/>
  <c r="M285" i="10"/>
  <c r="I287" i="10"/>
  <c r="G281" i="12" s="1"/>
  <c r="J286" i="10"/>
  <c r="L286" i="10" s="1"/>
  <c r="N286" i="8"/>
  <c r="M286" i="8"/>
  <c r="J287" i="8"/>
  <c r="L287" i="8" s="1"/>
  <c r="I288" i="8"/>
  <c r="I282" i="12" s="1"/>
  <c r="O285" i="8"/>
  <c r="K285" i="8"/>
  <c r="N285" i="7"/>
  <c r="M285" i="7"/>
  <c r="O284" i="7"/>
  <c r="K284" i="7"/>
  <c r="I287" i="7"/>
  <c r="C281" i="12" s="1"/>
  <c r="J286" i="7"/>
  <c r="L286" i="7" s="1"/>
  <c r="N285" i="1"/>
  <c r="M285" i="1"/>
  <c r="J286" i="1"/>
  <c r="L286" i="1" s="1"/>
  <c r="I287" i="1"/>
  <c r="K284" i="1"/>
  <c r="O284" i="1"/>
  <c r="E277" i="6" l="1"/>
  <c r="H278" i="12"/>
  <c r="A280" i="6"/>
  <c r="A281" i="12"/>
  <c r="B277" i="6"/>
  <c r="B278" i="12"/>
  <c r="C277" i="6"/>
  <c r="D278" i="12"/>
  <c r="F278" i="6"/>
  <c r="J279" i="12"/>
  <c r="D277" i="6"/>
  <c r="F278" i="12"/>
  <c r="N286" i="11"/>
  <c r="M286" i="11"/>
  <c r="J287" i="11"/>
  <c r="L287" i="11" s="1"/>
  <c r="I288" i="11"/>
  <c r="E282" i="12" s="1"/>
  <c r="O285" i="11"/>
  <c r="K285" i="11"/>
  <c r="J287" i="10"/>
  <c r="L287" i="10" s="1"/>
  <c r="I288" i="10"/>
  <c r="G282" i="12" s="1"/>
  <c r="N286" i="10"/>
  <c r="M286" i="10"/>
  <c r="K285" i="10"/>
  <c r="O285" i="10"/>
  <c r="J288" i="8"/>
  <c r="L288" i="8" s="1"/>
  <c r="I289" i="8"/>
  <c r="I283" i="12" s="1"/>
  <c r="N287" i="8"/>
  <c r="M287" i="8"/>
  <c r="O286" i="8"/>
  <c r="K286" i="8"/>
  <c r="M286" i="7"/>
  <c r="N286" i="7"/>
  <c r="O285" i="7"/>
  <c r="K285" i="7"/>
  <c r="J287" i="7"/>
  <c r="L287" i="7" s="1"/>
  <c r="I288" i="7"/>
  <c r="C282" i="12" s="1"/>
  <c r="J287" i="1"/>
  <c r="L287" i="1" s="1"/>
  <c r="I288" i="1"/>
  <c r="N286" i="1"/>
  <c r="M286" i="1"/>
  <c r="O285" i="1"/>
  <c r="K285" i="1"/>
  <c r="E278" i="6" l="1"/>
  <c r="H279" i="12"/>
  <c r="B278" i="6"/>
  <c r="B279" i="12"/>
  <c r="A281" i="6"/>
  <c r="A282" i="12"/>
  <c r="C278" i="6"/>
  <c r="D279" i="12"/>
  <c r="F279" i="6"/>
  <c r="J280" i="12"/>
  <c r="D278" i="6"/>
  <c r="F279" i="12"/>
  <c r="J288" i="11"/>
  <c r="L288" i="11" s="1"/>
  <c r="I289" i="11"/>
  <c r="E283" i="12" s="1"/>
  <c r="N287" i="11"/>
  <c r="M287" i="11"/>
  <c r="K286" i="11"/>
  <c r="O286" i="11"/>
  <c r="N287" i="10"/>
  <c r="M287" i="10"/>
  <c r="O286" i="10"/>
  <c r="K286" i="10"/>
  <c r="J288" i="10"/>
  <c r="L288" i="10" s="1"/>
  <c r="I289" i="10"/>
  <c r="G283" i="12" s="1"/>
  <c r="O287" i="8"/>
  <c r="K287" i="8"/>
  <c r="J289" i="8"/>
  <c r="L289" i="8" s="1"/>
  <c r="I290" i="8"/>
  <c r="I284" i="12" s="1"/>
  <c r="N288" i="8"/>
  <c r="M288" i="8"/>
  <c r="J288" i="7"/>
  <c r="L288" i="7" s="1"/>
  <c r="I289" i="7"/>
  <c r="C283" i="12" s="1"/>
  <c r="N287" i="7"/>
  <c r="M287" i="7"/>
  <c r="K286" i="7"/>
  <c r="O286" i="7"/>
  <c r="K286" i="1"/>
  <c r="O286" i="1"/>
  <c r="J288" i="1"/>
  <c r="L288" i="1" s="1"/>
  <c r="I289" i="1"/>
  <c r="M287" i="1"/>
  <c r="N287" i="1"/>
  <c r="C279" i="6" l="1"/>
  <c r="D280" i="12"/>
  <c r="A282" i="6"/>
  <c r="A283" i="12"/>
  <c r="B279" i="6"/>
  <c r="B280" i="12"/>
  <c r="D279" i="6"/>
  <c r="F280" i="12"/>
  <c r="F280" i="6"/>
  <c r="J281" i="12"/>
  <c r="E279" i="6"/>
  <c r="H280" i="12"/>
  <c r="K287" i="11"/>
  <c r="O287" i="11"/>
  <c r="I290" i="11"/>
  <c r="E284" i="12" s="1"/>
  <c r="J289" i="11"/>
  <c r="L289" i="11" s="1"/>
  <c r="N288" i="11"/>
  <c r="M288" i="11"/>
  <c r="J289" i="10"/>
  <c r="L289" i="10" s="1"/>
  <c r="I290" i="10"/>
  <c r="G284" i="12" s="1"/>
  <c r="N288" i="10"/>
  <c r="M288" i="10"/>
  <c r="K287" i="10"/>
  <c r="O287" i="10"/>
  <c r="M289" i="8"/>
  <c r="N289" i="8"/>
  <c r="K288" i="8"/>
  <c r="O288" i="8"/>
  <c r="J290" i="8"/>
  <c r="L290" i="8" s="1"/>
  <c r="I291" i="8"/>
  <c r="I285" i="12" s="1"/>
  <c r="K287" i="7"/>
  <c r="O287" i="7"/>
  <c r="N288" i="7"/>
  <c r="M288" i="7"/>
  <c r="J289" i="7"/>
  <c r="L289" i="7" s="1"/>
  <c r="I290" i="7"/>
  <c r="C284" i="12" s="1"/>
  <c r="J289" i="1"/>
  <c r="L289" i="1" s="1"/>
  <c r="I290" i="1"/>
  <c r="O287" i="1"/>
  <c r="K287" i="1"/>
  <c r="M288" i="1"/>
  <c r="N288" i="1"/>
  <c r="C280" i="6" l="1"/>
  <c r="D281" i="12"/>
  <c r="B280" i="6"/>
  <c r="B281" i="12"/>
  <c r="F281" i="6"/>
  <c r="J282" i="12"/>
  <c r="D280" i="6"/>
  <c r="F281" i="12"/>
  <c r="E280" i="6"/>
  <c r="H281" i="12"/>
  <c r="A284" i="12"/>
  <c r="A283" i="6"/>
  <c r="K288" i="11"/>
  <c r="O288" i="11"/>
  <c r="M289" i="11"/>
  <c r="N289" i="11"/>
  <c r="J290" i="11"/>
  <c r="L290" i="11" s="1"/>
  <c r="I291" i="11"/>
  <c r="E285" i="12" s="1"/>
  <c r="J290" i="10"/>
  <c r="L290" i="10" s="1"/>
  <c r="I291" i="10"/>
  <c r="G285" i="12" s="1"/>
  <c r="M289" i="10"/>
  <c r="N289" i="10"/>
  <c r="K288" i="10"/>
  <c r="O288" i="10"/>
  <c r="J291" i="8"/>
  <c r="L291" i="8" s="1"/>
  <c r="I292" i="8"/>
  <c r="I286" i="12" s="1"/>
  <c r="K289" i="8"/>
  <c r="O289" i="8"/>
  <c r="M290" i="8"/>
  <c r="N290" i="8"/>
  <c r="N289" i="7"/>
  <c r="M289" i="7"/>
  <c r="K288" i="7"/>
  <c r="O288" i="7"/>
  <c r="I291" i="7"/>
  <c r="C285" i="12" s="1"/>
  <c r="J290" i="7"/>
  <c r="L290" i="7" s="1"/>
  <c r="I291" i="1"/>
  <c r="J290" i="1"/>
  <c r="L290" i="1" s="1"/>
  <c r="O288" i="1"/>
  <c r="K288" i="1"/>
  <c r="N289" i="1"/>
  <c r="M289" i="1"/>
  <c r="B281" i="6" l="1"/>
  <c r="B282" i="12"/>
  <c r="F282" i="6"/>
  <c r="J283" i="12"/>
  <c r="C281" i="6"/>
  <c r="D282" i="12"/>
  <c r="D281" i="6"/>
  <c r="F282" i="12"/>
  <c r="E281" i="6"/>
  <c r="H282" i="12"/>
  <c r="A284" i="6"/>
  <c r="A285" i="12"/>
  <c r="J291" i="11"/>
  <c r="L291" i="11" s="1"/>
  <c r="I292" i="11"/>
  <c r="E286" i="12" s="1"/>
  <c r="M290" i="11"/>
  <c r="N290" i="11"/>
  <c r="O289" i="11"/>
  <c r="K289" i="11"/>
  <c r="J291" i="10"/>
  <c r="L291" i="10" s="1"/>
  <c r="I292" i="10"/>
  <c r="G286" i="12" s="1"/>
  <c r="M290" i="10"/>
  <c r="N290" i="10"/>
  <c r="K289" i="10"/>
  <c r="O289" i="10"/>
  <c r="J292" i="8"/>
  <c r="L292" i="8" s="1"/>
  <c r="K290" i="8"/>
  <c r="O290" i="8"/>
  <c r="N291" i="8"/>
  <c r="M291" i="8"/>
  <c r="M290" i="7"/>
  <c r="N290" i="7"/>
  <c r="J291" i="7"/>
  <c r="L291" i="7" s="1"/>
  <c r="I292" i="7"/>
  <c r="C286" i="12" s="1"/>
  <c r="O289" i="7"/>
  <c r="K289" i="7"/>
  <c r="K289" i="1"/>
  <c r="O289" i="1"/>
  <c r="M290" i="1"/>
  <c r="N290" i="1"/>
  <c r="I292" i="1"/>
  <c r="J291" i="1"/>
  <c r="L291" i="1" s="1"/>
  <c r="F283" i="6" l="1"/>
  <c r="J284" i="12"/>
  <c r="A286" i="12"/>
  <c r="A285" i="6"/>
  <c r="E282" i="6"/>
  <c r="H283" i="12"/>
  <c r="C282" i="6"/>
  <c r="D283" i="12"/>
  <c r="B282" i="6"/>
  <c r="B283" i="12"/>
  <c r="D282" i="6"/>
  <c r="F283" i="12"/>
  <c r="O290" i="11"/>
  <c r="K290" i="11"/>
  <c r="J292" i="11"/>
  <c r="L292" i="11" s="1"/>
  <c r="N291" i="11"/>
  <c r="M291" i="11"/>
  <c r="K290" i="10"/>
  <c r="O290" i="10"/>
  <c r="J292" i="10"/>
  <c r="L292" i="10" s="1"/>
  <c r="N291" i="10"/>
  <c r="M291" i="10"/>
  <c r="N292" i="8"/>
  <c r="M292" i="8"/>
  <c r="K291" i="8"/>
  <c r="O291" i="8"/>
  <c r="J292" i="7"/>
  <c r="L292" i="7" s="1"/>
  <c r="N291" i="7"/>
  <c r="M291" i="7"/>
  <c r="K290" i="7"/>
  <c r="O290" i="7"/>
  <c r="M291" i="1"/>
  <c r="N291" i="1"/>
  <c r="J292" i="1"/>
  <c r="L292" i="1" s="1"/>
  <c r="O290" i="1"/>
  <c r="K290" i="1"/>
  <c r="C283" i="6" l="1"/>
  <c r="D284" i="12"/>
  <c r="E283" i="6"/>
  <c r="H284" i="12"/>
  <c r="B283" i="6"/>
  <c r="B284" i="12"/>
  <c r="F284" i="6"/>
  <c r="J285" i="12"/>
  <c r="D283" i="6"/>
  <c r="F284" i="12"/>
  <c r="K291" i="11"/>
  <c r="O291" i="11"/>
  <c r="M292" i="11"/>
  <c r="N292" i="11"/>
  <c r="N292" i="10"/>
  <c r="M292" i="10"/>
  <c r="O291" i="10"/>
  <c r="K291" i="10"/>
  <c r="O292" i="8"/>
  <c r="K292" i="8"/>
  <c r="O291" i="7"/>
  <c r="K291" i="7"/>
  <c r="N292" i="7"/>
  <c r="M292" i="7"/>
  <c r="O291" i="1"/>
  <c r="K291" i="1"/>
  <c r="N292" i="1"/>
  <c r="M292" i="1"/>
  <c r="D284" i="6" l="1"/>
  <c r="F285" i="12"/>
  <c r="F285" i="6"/>
  <c r="J286" i="12"/>
  <c r="B284" i="6"/>
  <c r="B285" i="12"/>
  <c r="C284" i="6"/>
  <c r="D285" i="12"/>
  <c r="E284" i="6"/>
  <c r="H285" i="12"/>
  <c r="O292" i="11"/>
  <c r="K292" i="11"/>
  <c r="O292" i="10"/>
  <c r="K292" i="10"/>
  <c r="O292" i="7"/>
  <c r="K292" i="7"/>
  <c r="K292" i="1"/>
  <c r="O292" i="1"/>
  <c r="D285" i="6" l="1"/>
  <c r="F286" i="12"/>
  <c r="B285" i="6"/>
  <c r="B286" i="12"/>
  <c r="C285" i="6"/>
  <c r="D286" i="12"/>
  <c r="E285" i="6"/>
  <c r="H286" i="12"/>
</calcChain>
</file>

<file path=xl/sharedStrings.xml><?xml version="1.0" encoding="utf-8"?>
<sst xmlns="http://schemas.openxmlformats.org/spreadsheetml/2006/main" count="282" uniqueCount="84">
  <si>
    <t>24 Hour Rainfall (inches)</t>
  </si>
  <si>
    <t>SCS Curve Number</t>
  </si>
  <si>
    <t>S = (1000/CN)-10</t>
  </si>
  <si>
    <t>Rainfall Excess Q = ((P-.2(S))^2)/(P+.8(S))</t>
  </si>
  <si>
    <t>Drainage Area (acres)</t>
  </si>
  <si>
    <t>Peak Discharge (cfs)</t>
  </si>
  <si>
    <t>Time to Peak Tp = 43.525(V)/Qp</t>
  </si>
  <si>
    <t>Runoff Volume V = Q(A)</t>
  </si>
  <si>
    <t>acre-in</t>
  </si>
  <si>
    <t>in</t>
  </si>
  <si>
    <t>min</t>
  </si>
  <si>
    <t>Hydrograph Interval</t>
  </si>
  <si>
    <t>cfs</t>
  </si>
  <si>
    <t>acre</t>
  </si>
  <si>
    <t>inches</t>
  </si>
  <si>
    <t xml:space="preserve">1.25(Tp) = </t>
  </si>
  <si>
    <t>ti (min)</t>
  </si>
  <si>
    <t>ti (hour)</t>
  </si>
  <si>
    <t>ti/Tp</t>
  </si>
  <si>
    <t>qi (cfs)</t>
  </si>
  <si>
    <t>qi (rising) = (Qp/2)(1-cos(180(ti/tp))</t>
  </si>
  <si>
    <t>eq 1</t>
  </si>
  <si>
    <t>eq 2</t>
  </si>
  <si>
    <t>Ti = Tp/10</t>
  </si>
  <si>
    <t>SMALL WATERSHED HYDROGRAPH METHOD</t>
  </si>
  <si>
    <t>REPORT NO. 156</t>
  </si>
  <si>
    <t>" A STUDY OF DETENTION IN URBAN STORMWATER MANAGEMENT"</t>
  </si>
  <si>
    <t>WATER RESOURCE RESEARCH INSTITUTE</t>
  </si>
  <si>
    <t>combined</t>
  </si>
  <si>
    <t>Return Year</t>
  </si>
  <si>
    <t>Duration (hr)</t>
  </si>
  <si>
    <t>Region 1</t>
  </si>
  <si>
    <t>Region 2</t>
  </si>
  <si>
    <t>Region 3</t>
  </si>
  <si>
    <t>Region:</t>
  </si>
  <si>
    <t>Duration (hr):</t>
  </si>
  <si>
    <t>Return Period (year):</t>
  </si>
  <si>
    <t>BY: H. R. MALCOM; EDITED BY: AJT (CPPJ SEPT 2016)</t>
  </si>
  <si>
    <t>INDEX</t>
  </si>
  <si>
    <t>Acres</t>
  </si>
  <si>
    <t>CN</t>
  </si>
  <si>
    <t>Soils</t>
  </si>
  <si>
    <t>A</t>
  </si>
  <si>
    <t>B</t>
  </si>
  <si>
    <t>C</t>
  </si>
  <si>
    <t>D</t>
  </si>
  <si>
    <t>%compos.</t>
  </si>
  <si>
    <t>%total</t>
  </si>
  <si>
    <t>Sum</t>
  </si>
  <si>
    <t>Area</t>
  </si>
  <si>
    <t>Interval</t>
  </si>
  <si>
    <t>Qp2</t>
  </si>
  <si>
    <t>Qp5</t>
  </si>
  <si>
    <t>Qp10</t>
  </si>
  <si>
    <t>Qp25</t>
  </si>
  <si>
    <t>Qp100</t>
  </si>
  <si>
    <t>2Year</t>
  </si>
  <si>
    <t>Time (min)</t>
  </si>
  <si>
    <t>Q (cfs)</t>
  </si>
  <si>
    <t>5Year</t>
  </si>
  <si>
    <t>10Year</t>
  </si>
  <si>
    <t>25Year</t>
  </si>
  <si>
    <t>100Year</t>
  </si>
  <si>
    <t>acres</t>
  </si>
  <si>
    <t>minutes</t>
  </si>
  <si>
    <t>Input</t>
  </si>
  <si>
    <t>Computed</t>
  </si>
  <si>
    <t>Can Edit</t>
  </si>
  <si>
    <t>Composite CN:</t>
  </si>
  <si>
    <t>Curve Number</t>
  </si>
  <si>
    <t>Wt. CN</t>
  </si>
  <si>
    <t>Sum:</t>
  </si>
  <si>
    <t>User Input CN:</t>
  </si>
  <si>
    <t>*see CN Sheet   Use:</t>
  </si>
  <si>
    <t>Storm</t>
  </si>
  <si>
    <t>Volume (cuft)</t>
  </si>
  <si>
    <t>TITLE:</t>
  </si>
  <si>
    <t>2-year</t>
  </si>
  <si>
    <t>5-year</t>
  </si>
  <si>
    <t>10-year</t>
  </si>
  <si>
    <t>25-year</t>
  </si>
  <si>
    <t>100-year</t>
  </si>
  <si>
    <t xml:space="preserve">Entire area in green can be copied and pasted in to a new CSV file. </t>
  </si>
  <si>
    <t xml:space="preserve">Each shaded area for each storm event needs to be copied into one single csv for each storm event.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</si>
</sst>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5" x14ac:knownFonts="1">
    <font>
      <sz val="10"/>
      <name val="Arial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0" xfId="0" applyFont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/>
    <xf numFmtId="164" fontId="0" fillId="0" borderId="0" xfId="0" applyNumberFormat="1" applyFill="1" applyAlignment="1">
      <alignment horizontal="center"/>
    </xf>
    <xf numFmtId="0" fontId="0" fillId="0" borderId="2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2" borderId="17" xfId="0" applyFill="1" applyBorder="1"/>
    <xf numFmtId="0" fontId="0" fillId="2" borderId="2" xfId="0" applyFill="1" applyBorder="1"/>
    <xf numFmtId="0" fontId="0" fillId="2" borderId="12" xfId="0" applyFill="1" applyBorder="1"/>
    <xf numFmtId="0" fontId="0" fillId="3" borderId="18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0" xfId="0" applyFill="1"/>
    <xf numFmtId="0" fontId="0" fillId="3" borderId="0" xfId="0" applyFill="1"/>
    <xf numFmtId="0" fontId="3" fillId="3" borderId="0" xfId="0" applyFont="1" applyFill="1"/>
    <xf numFmtId="1" fontId="3" fillId="3" borderId="0" xfId="0" applyNumberFormat="1" applyFont="1" applyFill="1"/>
    <xf numFmtId="0" fontId="0" fillId="4" borderId="0" xfId="0" applyFill="1" applyAlignment="1">
      <alignment horizontal="center"/>
    </xf>
    <xf numFmtId="2" fontId="1" fillId="3" borderId="0" xfId="0" applyNumberFormat="1" applyFont="1" applyFill="1"/>
    <xf numFmtId="0" fontId="0" fillId="4" borderId="0" xfId="0" applyFill="1"/>
    <xf numFmtId="0" fontId="0" fillId="0" borderId="19" xfId="0" applyBorder="1"/>
    <xf numFmtId="0" fontId="0" fillId="3" borderId="20" xfId="0" applyFill="1" applyBorder="1"/>
    <xf numFmtId="0" fontId="0" fillId="3" borderId="21" xfId="0" applyFill="1" applyBorder="1"/>
    <xf numFmtId="0" fontId="0" fillId="0" borderId="0" xfId="0" applyFill="1" applyBorder="1"/>
    <xf numFmtId="0" fontId="0" fillId="0" borderId="23" xfId="0" applyBorder="1"/>
    <xf numFmtId="0" fontId="0" fillId="0" borderId="25" xfId="0" applyBorder="1"/>
    <xf numFmtId="0" fontId="0" fillId="0" borderId="1" xfId="0" applyBorder="1"/>
    <xf numFmtId="0" fontId="0" fillId="0" borderId="33" xfId="0" applyBorder="1"/>
    <xf numFmtId="0" fontId="0" fillId="0" borderId="34" xfId="0" applyBorder="1"/>
    <xf numFmtId="0" fontId="0" fillId="0" borderId="26" xfId="0" applyBorder="1"/>
    <xf numFmtId="0" fontId="0" fillId="2" borderId="15" xfId="0" applyFill="1" applyBorder="1"/>
    <xf numFmtId="0" fontId="0" fillId="2" borderId="25" xfId="0" applyFill="1" applyBorder="1"/>
    <xf numFmtId="0" fontId="0" fillId="2" borderId="30" xfId="0" applyFill="1" applyBorder="1"/>
    <xf numFmtId="0" fontId="0" fillId="2" borderId="23" xfId="0" applyFill="1" applyBorder="1"/>
    <xf numFmtId="0" fontId="0" fillId="2" borderId="9" xfId="0" applyFill="1" applyBorder="1"/>
    <xf numFmtId="0" fontId="0" fillId="2" borderId="31" xfId="0" applyFill="1" applyBorder="1"/>
    <xf numFmtId="0" fontId="0" fillId="2" borderId="34" xfId="0" applyFill="1" applyBorder="1"/>
    <xf numFmtId="0" fontId="0" fillId="2" borderId="6" xfId="0" applyFill="1" applyBorder="1"/>
    <xf numFmtId="0" fontId="0" fillId="2" borderId="32" xfId="0" applyFill="1" applyBorder="1"/>
    <xf numFmtId="0" fontId="0" fillId="3" borderId="22" xfId="0" applyFill="1" applyBorder="1"/>
    <xf numFmtId="0" fontId="0" fillId="3" borderId="33" xfId="0" applyFill="1" applyBorder="1"/>
    <xf numFmtId="0" fontId="0" fillId="3" borderId="1" xfId="0" applyFill="1" applyBorder="1"/>
    <xf numFmtId="0" fontId="0" fillId="0" borderId="19" xfId="0" applyFill="1" applyBorder="1" applyAlignment="1"/>
    <xf numFmtId="0" fontId="0" fillId="0" borderId="20" xfId="0" applyFill="1" applyBorder="1" applyAlignment="1"/>
    <xf numFmtId="0" fontId="0" fillId="0" borderId="13" xfId="0" applyFill="1" applyBorder="1" applyAlignment="1"/>
    <xf numFmtId="0" fontId="0" fillId="0" borderId="14" xfId="0" applyFill="1" applyBorder="1" applyAlignment="1"/>
    <xf numFmtId="0" fontId="0" fillId="3" borderId="2" xfId="0" applyFill="1" applyBorder="1"/>
    <xf numFmtId="165" fontId="0" fillId="0" borderId="2" xfId="0" applyNumberFormat="1" applyBorder="1"/>
    <xf numFmtId="165" fontId="0" fillId="0" borderId="31" xfId="0" applyNumberFormat="1" applyBorder="1"/>
    <xf numFmtId="165" fontId="0" fillId="0" borderId="19" xfId="0" applyNumberFormat="1" applyBorder="1"/>
    <xf numFmtId="165" fontId="0" fillId="0" borderId="21" xfId="0" applyNumberFormat="1" applyBorder="1"/>
    <xf numFmtId="165" fontId="0" fillId="0" borderId="3" xfId="0" applyNumberFormat="1" applyFill="1" applyBorder="1"/>
    <xf numFmtId="165" fontId="0" fillId="0" borderId="5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165" fontId="0" fillId="0" borderId="6" xfId="0" applyNumberFormat="1" applyBorder="1"/>
    <xf numFmtId="165" fontId="0" fillId="0" borderId="8" xfId="0" applyNumberFormat="1" applyBorder="1"/>
    <xf numFmtId="165" fontId="0" fillId="0" borderId="0" xfId="0" applyNumberFormat="1"/>
    <xf numFmtId="0" fontId="3" fillId="0" borderId="14" xfId="0" applyFont="1" applyBorder="1"/>
    <xf numFmtId="0" fontId="0" fillId="0" borderId="2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0" xfId="0" applyFont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9" xfId="0" applyBorder="1" applyAlignment="1">
      <alignment horizontal="center"/>
    </xf>
    <xf numFmtId="165" fontId="0" fillId="5" borderId="2" xfId="0" applyNumberFormat="1" applyFill="1" applyBorder="1"/>
    <xf numFmtId="1" fontId="0" fillId="0" borderId="0" xfId="0" applyNumberFormat="1" applyAlignment="1">
      <alignment horizontal="center"/>
    </xf>
    <xf numFmtId="165" fontId="0" fillId="6" borderId="2" xfId="0" applyNumberFormat="1" applyFill="1" applyBorder="1"/>
    <xf numFmtId="165" fontId="0" fillId="7" borderId="2" xfId="0" applyNumberFormat="1" applyFill="1" applyBorder="1"/>
    <xf numFmtId="165" fontId="0" fillId="2" borderId="2" xfId="0" applyNumberFormat="1" applyFill="1" applyBorder="1"/>
    <xf numFmtId="165" fontId="0" fillId="2" borderId="31" xfId="0" applyNumberFormat="1" applyFill="1" applyBorder="1"/>
    <xf numFmtId="165" fontId="0" fillId="8" borderId="2" xfId="0" applyNumberFormat="1" applyFill="1" applyBorder="1"/>
    <xf numFmtId="165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/>
    <xf numFmtId="164" fontId="0" fillId="2" borderId="31" xfId="0" applyNumberFormat="1" applyFill="1" applyBorder="1"/>
    <xf numFmtId="0" fontId="0" fillId="9" borderId="0" xfId="0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60042193520991E-2"/>
          <c:y val="5.5846422338568937E-2"/>
          <c:w val="0.67732834600494218"/>
          <c:h val="0.88063431861593222"/>
        </c:manualLayout>
      </c:layout>
      <c:scatterChart>
        <c:scatterStyle val="smoothMarker"/>
        <c:varyColors val="0"/>
        <c:ser>
          <c:idx val="0"/>
          <c:order val="0"/>
          <c:tx>
            <c:v>2 Year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'HydoFlow Output'!$A$3:$A$286</c:f>
              <c:numCache>
                <c:formatCode>0.000</c:formatCode>
                <c:ptCount val="28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  <c:pt idx="121">
                  <c:v>726</c:v>
                </c:pt>
                <c:pt idx="122">
                  <c:v>732</c:v>
                </c:pt>
                <c:pt idx="123">
                  <c:v>738</c:v>
                </c:pt>
                <c:pt idx="124">
                  <c:v>744</c:v>
                </c:pt>
                <c:pt idx="125">
                  <c:v>750</c:v>
                </c:pt>
                <c:pt idx="126">
                  <c:v>756</c:v>
                </c:pt>
                <c:pt idx="127">
                  <c:v>762</c:v>
                </c:pt>
                <c:pt idx="128">
                  <c:v>768</c:v>
                </c:pt>
                <c:pt idx="129">
                  <c:v>774</c:v>
                </c:pt>
                <c:pt idx="130">
                  <c:v>780</c:v>
                </c:pt>
                <c:pt idx="131">
                  <c:v>786</c:v>
                </c:pt>
                <c:pt idx="132">
                  <c:v>792</c:v>
                </c:pt>
                <c:pt idx="133">
                  <c:v>798</c:v>
                </c:pt>
                <c:pt idx="134">
                  <c:v>804</c:v>
                </c:pt>
                <c:pt idx="135">
                  <c:v>810</c:v>
                </c:pt>
                <c:pt idx="136">
                  <c:v>816</c:v>
                </c:pt>
                <c:pt idx="137">
                  <c:v>822</c:v>
                </c:pt>
                <c:pt idx="138">
                  <c:v>828</c:v>
                </c:pt>
                <c:pt idx="139">
                  <c:v>834</c:v>
                </c:pt>
                <c:pt idx="140">
                  <c:v>840</c:v>
                </c:pt>
                <c:pt idx="141">
                  <c:v>846</c:v>
                </c:pt>
                <c:pt idx="142">
                  <c:v>852</c:v>
                </c:pt>
                <c:pt idx="143">
                  <c:v>858</c:v>
                </c:pt>
                <c:pt idx="144">
                  <c:v>864</c:v>
                </c:pt>
                <c:pt idx="145">
                  <c:v>870</c:v>
                </c:pt>
                <c:pt idx="146">
                  <c:v>876</c:v>
                </c:pt>
                <c:pt idx="147">
                  <c:v>882</c:v>
                </c:pt>
                <c:pt idx="148">
                  <c:v>888</c:v>
                </c:pt>
                <c:pt idx="149">
                  <c:v>894</c:v>
                </c:pt>
                <c:pt idx="150">
                  <c:v>900</c:v>
                </c:pt>
                <c:pt idx="151">
                  <c:v>906</c:v>
                </c:pt>
                <c:pt idx="152">
                  <c:v>912</c:v>
                </c:pt>
                <c:pt idx="153">
                  <c:v>918</c:v>
                </c:pt>
                <c:pt idx="154">
                  <c:v>924</c:v>
                </c:pt>
                <c:pt idx="155">
                  <c:v>930</c:v>
                </c:pt>
                <c:pt idx="156">
                  <c:v>936</c:v>
                </c:pt>
                <c:pt idx="157">
                  <c:v>942</c:v>
                </c:pt>
                <c:pt idx="158">
                  <c:v>948</c:v>
                </c:pt>
                <c:pt idx="159">
                  <c:v>954</c:v>
                </c:pt>
                <c:pt idx="160">
                  <c:v>960</c:v>
                </c:pt>
                <c:pt idx="161">
                  <c:v>966</c:v>
                </c:pt>
                <c:pt idx="162">
                  <c:v>972</c:v>
                </c:pt>
                <c:pt idx="163">
                  <c:v>978</c:v>
                </c:pt>
                <c:pt idx="164">
                  <c:v>984</c:v>
                </c:pt>
                <c:pt idx="165">
                  <c:v>990</c:v>
                </c:pt>
                <c:pt idx="166">
                  <c:v>996</c:v>
                </c:pt>
                <c:pt idx="167">
                  <c:v>1002</c:v>
                </c:pt>
                <c:pt idx="168">
                  <c:v>1008</c:v>
                </c:pt>
                <c:pt idx="169">
                  <c:v>1014</c:v>
                </c:pt>
                <c:pt idx="170">
                  <c:v>1020</c:v>
                </c:pt>
                <c:pt idx="171">
                  <c:v>1026</c:v>
                </c:pt>
                <c:pt idx="172">
                  <c:v>1032</c:v>
                </c:pt>
                <c:pt idx="173">
                  <c:v>1038</c:v>
                </c:pt>
                <c:pt idx="174">
                  <c:v>1044</c:v>
                </c:pt>
                <c:pt idx="175">
                  <c:v>1050</c:v>
                </c:pt>
                <c:pt idx="176">
                  <c:v>1056</c:v>
                </c:pt>
                <c:pt idx="177">
                  <c:v>1062</c:v>
                </c:pt>
                <c:pt idx="178">
                  <c:v>1068</c:v>
                </c:pt>
                <c:pt idx="179">
                  <c:v>1074</c:v>
                </c:pt>
                <c:pt idx="180">
                  <c:v>1080</c:v>
                </c:pt>
                <c:pt idx="181">
                  <c:v>1086</c:v>
                </c:pt>
                <c:pt idx="182">
                  <c:v>1092</c:v>
                </c:pt>
                <c:pt idx="183">
                  <c:v>1098</c:v>
                </c:pt>
                <c:pt idx="184">
                  <c:v>1104</c:v>
                </c:pt>
                <c:pt idx="185">
                  <c:v>1110</c:v>
                </c:pt>
                <c:pt idx="186">
                  <c:v>1116</c:v>
                </c:pt>
                <c:pt idx="187">
                  <c:v>1122</c:v>
                </c:pt>
                <c:pt idx="188">
                  <c:v>1128</c:v>
                </c:pt>
                <c:pt idx="189">
                  <c:v>1134</c:v>
                </c:pt>
                <c:pt idx="190">
                  <c:v>1140</c:v>
                </c:pt>
                <c:pt idx="191">
                  <c:v>1146</c:v>
                </c:pt>
                <c:pt idx="192">
                  <c:v>1152</c:v>
                </c:pt>
                <c:pt idx="193">
                  <c:v>1158</c:v>
                </c:pt>
                <c:pt idx="194">
                  <c:v>1164</c:v>
                </c:pt>
                <c:pt idx="195">
                  <c:v>1170</c:v>
                </c:pt>
                <c:pt idx="196">
                  <c:v>1176</c:v>
                </c:pt>
                <c:pt idx="197">
                  <c:v>1182</c:v>
                </c:pt>
                <c:pt idx="198">
                  <c:v>1188</c:v>
                </c:pt>
                <c:pt idx="199">
                  <c:v>1194</c:v>
                </c:pt>
                <c:pt idx="200">
                  <c:v>1200</c:v>
                </c:pt>
                <c:pt idx="201">
                  <c:v>1206</c:v>
                </c:pt>
                <c:pt idx="202">
                  <c:v>1212</c:v>
                </c:pt>
                <c:pt idx="203">
                  <c:v>1218</c:v>
                </c:pt>
                <c:pt idx="204">
                  <c:v>1224</c:v>
                </c:pt>
                <c:pt idx="205">
                  <c:v>1230</c:v>
                </c:pt>
                <c:pt idx="206">
                  <c:v>1236</c:v>
                </c:pt>
                <c:pt idx="207">
                  <c:v>1242</c:v>
                </c:pt>
                <c:pt idx="208">
                  <c:v>1248</c:v>
                </c:pt>
                <c:pt idx="209">
                  <c:v>1254</c:v>
                </c:pt>
                <c:pt idx="210">
                  <c:v>1260</c:v>
                </c:pt>
                <c:pt idx="211">
                  <c:v>1266</c:v>
                </c:pt>
                <c:pt idx="212">
                  <c:v>1272</c:v>
                </c:pt>
                <c:pt idx="213">
                  <c:v>1278</c:v>
                </c:pt>
                <c:pt idx="214">
                  <c:v>1284</c:v>
                </c:pt>
                <c:pt idx="215">
                  <c:v>1290</c:v>
                </c:pt>
                <c:pt idx="216">
                  <c:v>1296</c:v>
                </c:pt>
                <c:pt idx="217">
                  <c:v>1302</c:v>
                </c:pt>
                <c:pt idx="218">
                  <c:v>1308</c:v>
                </c:pt>
                <c:pt idx="219">
                  <c:v>1314</c:v>
                </c:pt>
                <c:pt idx="220">
                  <c:v>1320</c:v>
                </c:pt>
                <c:pt idx="221">
                  <c:v>1326</c:v>
                </c:pt>
                <c:pt idx="222">
                  <c:v>1332</c:v>
                </c:pt>
                <c:pt idx="223">
                  <c:v>1338</c:v>
                </c:pt>
                <c:pt idx="224">
                  <c:v>1344</c:v>
                </c:pt>
                <c:pt idx="225">
                  <c:v>1350</c:v>
                </c:pt>
                <c:pt idx="226">
                  <c:v>1356</c:v>
                </c:pt>
                <c:pt idx="227">
                  <c:v>1362</c:v>
                </c:pt>
                <c:pt idx="228">
                  <c:v>1368</c:v>
                </c:pt>
                <c:pt idx="229">
                  <c:v>1374</c:v>
                </c:pt>
                <c:pt idx="230">
                  <c:v>1380</c:v>
                </c:pt>
                <c:pt idx="231">
                  <c:v>1386</c:v>
                </c:pt>
                <c:pt idx="232">
                  <c:v>1392</c:v>
                </c:pt>
                <c:pt idx="233">
                  <c:v>1398</c:v>
                </c:pt>
                <c:pt idx="234">
                  <c:v>1404</c:v>
                </c:pt>
                <c:pt idx="235">
                  <c:v>1410</c:v>
                </c:pt>
                <c:pt idx="236">
                  <c:v>1416</c:v>
                </c:pt>
                <c:pt idx="237">
                  <c:v>1422</c:v>
                </c:pt>
                <c:pt idx="238">
                  <c:v>1428</c:v>
                </c:pt>
                <c:pt idx="239">
                  <c:v>1434</c:v>
                </c:pt>
                <c:pt idx="240">
                  <c:v>1440</c:v>
                </c:pt>
                <c:pt idx="241">
                  <c:v>1446</c:v>
                </c:pt>
                <c:pt idx="242">
                  <c:v>1452</c:v>
                </c:pt>
                <c:pt idx="243">
                  <c:v>1458</c:v>
                </c:pt>
                <c:pt idx="244">
                  <c:v>1464</c:v>
                </c:pt>
                <c:pt idx="245">
                  <c:v>1470</c:v>
                </c:pt>
                <c:pt idx="246">
                  <c:v>1476</c:v>
                </c:pt>
                <c:pt idx="247">
                  <c:v>1482</c:v>
                </c:pt>
                <c:pt idx="248">
                  <c:v>1488</c:v>
                </c:pt>
                <c:pt idx="249">
                  <c:v>1494</c:v>
                </c:pt>
                <c:pt idx="250">
                  <c:v>1500</c:v>
                </c:pt>
                <c:pt idx="251">
                  <c:v>1506</c:v>
                </c:pt>
                <c:pt idx="252">
                  <c:v>1512</c:v>
                </c:pt>
                <c:pt idx="253">
                  <c:v>1518</c:v>
                </c:pt>
                <c:pt idx="254">
                  <c:v>1524</c:v>
                </c:pt>
                <c:pt idx="255">
                  <c:v>1530</c:v>
                </c:pt>
                <c:pt idx="256">
                  <c:v>1536</c:v>
                </c:pt>
                <c:pt idx="257">
                  <c:v>1542</c:v>
                </c:pt>
                <c:pt idx="258">
                  <c:v>1548</c:v>
                </c:pt>
                <c:pt idx="259">
                  <c:v>1554</c:v>
                </c:pt>
                <c:pt idx="260">
                  <c:v>1560</c:v>
                </c:pt>
                <c:pt idx="261">
                  <c:v>1566</c:v>
                </c:pt>
                <c:pt idx="262">
                  <c:v>1572</c:v>
                </c:pt>
                <c:pt idx="263">
                  <c:v>1578</c:v>
                </c:pt>
                <c:pt idx="264">
                  <c:v>1584</c:v>
                </c:pt>
                <c:pt idx="265">
                  <c:v>1590</c:v>
                </c:pt>
                <c:pt idx="266">
                  <c:v>1596</c:v>
                </c:pt>
                <c:pt idx="267">
                  <c:v>1602</c:v>
                </c:pt>
                <c:pt idx="268">
                  <c:v>1608</c:v>
                </c:pt>
                <c:pt idx="269">
                  <c:v>1614</c:v>
                </c:pt>
                <c:pt idx="270">
                  <c:v>1620</c:v>
                </c:pt>
                <c:pt idx="271">
                  <c:v>1626</c:v>
                </c:pt>
                <c:pt idx="272">
                  <c:v>1632</c:v>
                </c:pt>
                <c:pt idx="273">
                  <c:v>1638</c:v>
                </c:pt>
                <c:pt idx="274">
                  <c:v>1644</c:v>
                </c:pt>
                <c:pt idx="275">
                  <c:v>1650</c:v>
                </c:pt>
                <c:pt idx="276">
                  <c:v>1656</c:v>
                </c:pt>
                <c:pt idx="277">
                  <c:v>1662</c:v>
                </c:pt>
                <c:pt idx="278">
                  <c:v>1668</c:v>
                </c:pt>
                <c:pt idx="279">
                  <c:v>1674</c:v>
                </c:pt>
                <c:pt idx="280">
                  <c:v>1680</c:v>
                </c:pt>
                <c:pt idx="281">
                  <c:v>1686</c:v>
                </c:pt>
                <c:pt idx="282">
                  <c:v>1692</c:v>
                </c:pt>
                <c:pt idx="283">
                  <c:v>1698</c:v>
                </c:pt>
              </c:numCache>
            </c:numRef>
          </c:xVal>
          <c:yVal>
            <c:numRef>
              <c:f>'HydoFlow Output'!$B$3:$B$286</c:f>
              <c:numCache>
                <c:formatCode>0.000</c:formatCode>
                <c:ptCount val="284"/>
                <c:pt idx="0">
                  <c:v>0</c:v>
                </c:pt>
                <c:pt idx="1">
                  <c:v>0.30449903241388121</c:v>
                </c:pt>
                <c:pt idx="2">
                  <c:v>1.2111024745818406</c:v>
                </c:pt>
                <c:pt idx="3">
                  <c:v>2.6992854290374706</c:v>
                </c:pt>
                <c:pt idx="4">
                  <c:v>4.7353564259155965</c:v>
                </c:pt>
                <c:pt idx="5">
                  <c:v>7.2732201753667516</c:v>
                </c:pt>
                <c:pt idx="6">
                  <c:v>10.255421134186015</c:v>
                </c:pt>
                <c:pt idx="7">
                  <c:v>13.614444261003561</c:v>
                </c:pt>
                <c:pt idx="8">
                  <c:v>17.274243511806617</c:v>
                </c:pt>
                <c:pt idx="9">
                  <c:v>21.151963471673355</c:v>
                </c:pt>
                <c:pt idx="10">
                  <c:v>25.15981514612411</c:v>
                </c:pt>
                <c:pt idx="11">
                  <c:v>29.207063445424417</c:v>
                </c:pt>
                <c:pt idx="12">
                  <c:v>33.202081366520325</c:v>
                </c:pt>
                <c:pt idx="13">
                  <c:v>37.054424367296612</c:v>
                </c:pt>
                <c:pt idx="14">
                  <c:v>40.676877970707707</c:v>
                </c:pt>
                <c:pt idx="15">
                  <c:v>43.987432242389104</c:v>
                </c:pt>
                <c:pt idx="16">
                  <c:v>46.911138440892415</c:v>
                </c:pt>
                <c:pt idx="17">
                  <c:v>49.381805807220857</c:v>
                </c:pt>
                <c:pt idx="18">
                  <c:v>51.343500079481231</c:v>
                </c:pt>
                <c:pt idx="19">
                  <c:v>52.751809807279841</c:v>
                </c:pt>
                <c:pt idx="20">
                  <c:v>53.574851797348764</c:v>
                </c:pt>
                <c:pt idx="21">
                  <c:v>53.793992927783762</c:v>
                </c:pt>
                <c:pt idx="22">
                  <c:v>53.404271989500849</c:v>
                </c:pt>
                <c:pt idx="23">
                  <c:v>52.414512004702146</c:v>
                </c:pt>
                <c:pt idx="24">
                  <c:v>50.847120479535853</c:v>
                </c:pt>
                <c:pt idx="25">
                  <c:v>48.737582113096892</c:v>
                </c:pt>
                <c:pt idx="26">
                  <c:v>46.133655447498334</c:v>
                </c:pt>
                <c:pt idx="27">
                  <c:v>43.363665283706453</c:v>
                </c:pt>
                <c:pt idx="28">
                  <c:v>40.742389959111634</c:v>
                </c:pt>
                <c:pt idx="29">
                  <c:v>38.279567207249649</c:v>
                </c:pt>
                <c:pt idx="30">
                  <c:v>35.965618782916728</c:v>
                </c:pt>
                <c:pt idx="31">
                  <c:v>33.791545432967048</c:v>
                </c:pt>
                <c:pt idx="32">
                  <c:v>31.748891897020588</c:v>
                </c:pt>
                <c:pt idx="33">
                  <c:v>29.829714023831016</c:v>
                </c:pt>
                <c:pt idx="34">
                  <c:v>28.026547875424992</c:v>
                </c:pt>
                <c:pt idx="35">
                  <c:v>26.332380698854902</c:v>
                </c:pt>
                <c:pt idx="36">
                  <c:v>24.740623652669946</c:v>
                </c:pt>
                <c:pt idx="37">
                  <c:v>23.245086182035546</c:v>
                </c:pt>
                <c:pt idx="38">
                  <c:v>21.839951942842337</c:v>
                </c:pt>
                <c:pt idx="39">
                  <c:v>20.519756181170404</c:v>
                </c:pt>
                <c:pt idx="40">
                  <c:v>19.279364480134596</c:v>
                </c:pt>
                <c:pt idx="41">
                  <c:v>18.113952791454413</c:v>
                </c:pt>
                <c:pt idx="42">
                  <c:v>17.018988674088714</c:v>
                </c:pt>
                <c:pt idx="43">
                  <c:v>15.99021366696979</c:v>
                </c:pt>
                <c:pt idx="44">
                  <c:v>15.023626727281917</c:v>
                </c:pt>
                <c:pt idx="45">
                  <c:v>14.115468669873778</c:v>
                </c:pt>
                <c:pt idx="46">
                  <c:v>13.262207547287495</c:v>
                </c:pt>
                <c:pt idx="47">
                  <c:v>12.460524913545218</c:v>
                </c:pt>
                <c:pt idx="48">
                  <c:v>11.7073029182715</c:v>
                </c:pt>
                <c:pt idx="49">
                  <c:v>10.999612180958453</c:v>
                </c:pt>
                <c:pt idx="50">
                  <c:v>10.33470039821548</c:v>
                </c:pt>
                <c:pt idx="51">
                  <c:v>9.7099816396952772</c:v>
                </c:pt>
                <c:pt idx="52">
                  <c:v>9.1230262910668998</c:v>
                </c:pt>
                <c:pt idx="53">
                  <c:v>8.5715516049224814</c:v>
                </c:pt>
                <c:pt idx="54">
                  <c:v>8.0534128228689994</c:v>
                </c:pt>
                <c:pt idx="55">
                  <c:v>7.5665948342776632</c:v>
                </c:pt>
                <c:pt idx="56">
                  <c:v>7.1092043392506827</c:v>
                </c:pt>
                <c:pt idx="57">
                  <c:v>6.6794624853262086</c:v>
                </c:pt>
                <c:pt idx="58">
                  <c:v>6.2756979492845275</c:v>
                </c:pt>
                <c:pt idx="59">
                  <c:v>5.896340437149802</c:v>
                </c:pt>
                <c:pt idx="60">
                  <c:v>5.5399145771079628</c:v>
                </c:pt>
                <c:pt idx="61">
                  <c:v>5.2050341815895376</c:v>
                </c:pt>
                <c:pt idx="62">
                  <c:v>4.8903968562018232</c:v>
                </c:pt>
                <c:pt idx="63">
                  <c:v>4.5947789345439309</c:v>
                </c:pt>
                <c:pt idx="64">
                  <c:v>4.3170307192053681</c:v>
                </c:pt>
                <c:pt idx="65">
                  <c:v>4.0560720104399719</c:v>
                </c:pt>
                <c:pt idx="66">
                  <c:v>3.8108879051254037</c:v>
                </c:pt>
                <c:pt idx="67">
                  <c:v>3.5805248496699495</c:v>
                </c:pt>
                <c:pt idx="68">
                  <c:v>3.3640869315158088</c:v>
                </c:pt>
                <c:pt idx="69">
                  <c:v>3.1607323948159838</c:v>
                </c:pt>
                <c:pt idx="70">
                  <c:v>2.9696703667338764</c:v>
                </c:pt>
                <c:pt idx="71">
                  <c:v>2.79015778163363</c:v>
                </c:pt>
                <c:pt idx="72">
                  <c:v>2.6214964911990628</c:v>
                </c:pt>
                <c:pt idx="73">
                  <c:v>2.4630305492420308</c:v>
                </c:pt>
                <c:pt idx="74">
                  <c:v>2.31414366064045</c:v>
                </c:pt>
                <c:pt idx="75">
                  <c:v>2.1742567844846303</c:v>
                </c:pt>
                <c:pt idx="76">
                  <c:v>2.0428258821101486</c:v>
                </c:pt>
                <c:pt idx="77">
                  <c:v>1.91933980125916</c:v>
                </c:pt>
                <c:pt idx="78">
                  <c:v>1.8033182881412682</c:v>
                </c:pt>
                <c:pt idx="79">
                  <c:v>1.6943101196626822</c:v>
                </c:pt>
                <c:pt idx="80">
                  <c:v>1.5918913485595889</c:v>
                </c:pt>
                <c:pt idx="81">
                  <c:v>1.4956636546108693</c:v>
                </c:pt>
                <c:pt idx="82">
                  <c:v>1.4052527955177867</c:v>
                </c:pt>
                <c:pt idx="83">
                  <c:v>1.3203071514259155</c:v>
                </c:pt>
                <c:pt idx="84">
                  <c:v>1.2404963574287766</c:v>
                </c:pt>
                <c:pt idx="85">
                  <c:v>1.1655100187347629</c:v>
                </c:pt>
                <c:pt idx="86">
                  <c:v>1.0950565035005373</c:v>
                </c:pt>
                <c:pt idx="87">
                  <c:v>1.0288618086359971</c:v>
                </c:pt>
                <c:pt idx="88">
                  <c:v>0.9666684941698197</c:v>
                </c:pt>
                <c:pt idx="89">
                  <c:v>0.90823468203118873</c:v>
                </c:pt>
                <c:pt idx="90">
                  <c:v>0.85333311535379452</c:v>
                </c:pt>
                <c:pt idx="91">
                  <c:v>0.8017502746436721</c:v>
                </c:pt>
                <c:pt idx="92">
                  <c:v>0.75328554737348363</c:v>
                </c:pt>
                <c:pt idx="93">
                  <c:v>0.7077504477737272</c:v>
                </c:pt>
                <c:pt idx="94">
                  <c:v>0.6649678837865155</c:v>
                </c:pt>
                <c:pt idx="95">
                  <c:v>0.62477146833100394</c:v>
                </c:pt>
                <c:pt idx="96">
                  <c:v>0.58700487220191</c:v>
                </c:pt>
                <c:pt idx="97">
                  <c:v>0.55152121608444704</c:v>
                </c:pt>
                <c:pt idx="98">
                  <c:v>0.51818249932113114</c:v>
                </c:pt>
                <c:pt idx="99">
                  <c:v>0.48685906320887734</c:v>
                </c:pt>
                <c:pt idx="100">
                  <c:v>0.45742908673905397</c:v>
                </c:pt>
                <c:pt idx="101">
                  <c:v>0.42977811281938455</c:v>
                </c:pt>
                <c:pt idx="102">
                  <c:v>0.40379860313509408</c:v>
                </c:pt>
                <c:pt idx="103">
                  <c:v>0.37938951991809938</c:v>
                </c:pt>
                <c:pt idx="104">
                  <c:v>0.3564559329976954</c:v>
                </c:pt>
                <c:pt idx="105">
                  <c:v>0.3349086506044941</c:v>
                </c:pt>
                <c:pt idx="106">
                  <c:v>0.31466387249177352</c:v>
                </c:pt>
                <c:pt idx="107">
                  <c:v>0.29564286402517498</c:v>
                </c:pt>
                <c:pt idx="108">
                  <c:v>0.277771649973236</c:v>
                </c:pt>
                <c:pt idx="109">
                  <c:v>0.26098072680788226</c:v>
                </c:pt>
                <c:pt idx="110">
                  <c:v>0.24520479239595971</c:v>
                </c:pt>
                <c:pt idx="111">
                  <c:v>0.23038249203055583</c:v>
                </c:pt>
                <c:pt idx="112">
                  <c:v>0.21645617981438653</c:v>
                </c:pt>
                <c:pt idx="113">
                  <c:v>0.20337169446723302</c:v>
                </c:pt>
                <c:pt idx="114">
                  <c:v>0.1910781486855232</c:v>
                </c:pt>
                <c:pt idx="115">
                  <c:v>0.17952773123483734</c:v>
                </c:pt>
                <c:pt idx="116">
                  <c:v>0.16867552100566199</c:v>
                </c:pt>
                <c:pt idx="117">
                  <c:v>0.15847931230922024</c:v>
                </c:pt>
                <c:pt idx="118">
                  <c:v>0.14889945073393487</c:v>
                </c:pt>
                <c:pt idx="119">
                  <c:v>0.13989867892414865</c:v>
                </c:pt>
                <c:pt idx="120">
                  <c:v>0.13144199168131371</c:v>
                </c:pt>
                <c:pt idx="121">
                  <c:v>0.12349649982411848</c:v>
                </c:pt>
                <c:pt idx="122">
                  <c:v>0.1160313022780886</c:v>
                </c:pt>
                <c:pt idx="123">
                  <c:v>0.10901736589719779</c:v>
                </c:pt>
                <c:pt idx="124">
                  <c:v>0.10242741255010315</c:v>
                </c:pt>
                <c:pt idx="125">
                  <c:v>9.6235813031864029E-2</c:v>
                </c:pt>
                <c:pt idx="126">
                  <c:v>9.0418487388555763E-2</c:v>
                </c:pt>
                <c:pt idx="127">
                  <c:v>8.4952811267126338E-2</c:v>
                </c:pt>
                <c:pt idx="128">
                  <c:v>7.9817527926279358E-2</c:v>
                </c:pt>
                <c:pt idx="129">
                  <c:v>7.4992665566179673E-2</c:v>
                </c:pt>
                <c:pt idx="130">
                  <c:v>7.0459459655468112E-2</c:v>
                </c:pt>
                <c:pt idx="131">
                  <c:v>6.6200279953503138E-2</c:v>
                </c:pt>
                <c:pt idx="132">
                  <c:v>6.2198561944011306E-2</c:v>
                </c:pt>
                <c:pt idx="133">
                  <c:v>5.8438742413479447E-2</c:v>
                </c:pt>
                <c:pt idx="134">
                  <c:v>5.4906198923749067E-2</c:v>
                </c:pt>
                <c:pt idx="135">
                  <c:v>5.1587192943408321E-2</c:v>
                </c:pt>
                <c:pt idx="136">
                  <c:v>4.8468816416817072E-2</c:v>
                </c:pt>
                <c:pt idx="137">
                  <c:v>4.5538941562961975E-2</c:v>
                </c:pt>
                <c:pt idx="138">
                  <c:v>4.2786173708903023E-2</c:v>
                </c:pt>
                <c:pt idx="139">
                  <c:v>4.0199806974375293E-2</c:v>
                </c:pt>
                <c:pt idx="140">
                  <c:v>3.7769782635196564E-2</c:v>
                </c:pt>
                <c:pt idx="141">
                  <c:v>3.5486650003551855E-2</c:v>
                </c:pt>
                <c:pt idx="142">
                  <c:v>3.3341529673011065E-2</c:v>
                </c:pt>
                <c:pt idx="143">
                  <c:v>3.1326078985337069E-2</c:v>
                </c:pt>
                <c:pt idx="144">
                  <c:v>2.9432459584778067E-2</c:v>
                </c:pt>
                <c:pt idx="145">
                  <c:v>2.7653306933659787E-2</c:v>
                </c:pt>
                <c:pt idx="146">
                  <c:v>2.598170167071891E-2</c:v>
                </c:pt>
                <c:pt idx="147">
                  <c:v>2.4411142700787269E-2</c:v>
                </c:pt>
                <c:pt idx="148">
                  <c:v>2.2935521911167753E-2</c:v>
                </c:pt>
                <c:pt idx="149">
                  <c:v>2.1549100416372275E-2</c:v>
                </c:pt>
                <c:pt idx="150">
                  <c:v>2.0246486238832354E-2</c:v>
                </c:pt>
                <c:pt idx="151">
                  <c:v>1.9022613338781587E-2</c:v>
                </c:pt>
                <c:pt idx="152">
                  <c:v>1.7872721911753323E-2</c:v>
                </c:pt>
                <c:pt idx="153">
                  <c:v>1.6792339877068015E-2</c:v>
                </c:pt>
                <c:pt idx="154">
                  <c:v>1.577726548531664E-2</c:v>
                </c:pt>
                <c:pt idx="155">
                  <c:v>1.4823550977198664E-2</c:v>
                </c:pt>
                <c:pt idx="156">
                  <c:v>1.3927487230161005E-2</c:v>
                </c:pt>
                <c:pt idx="157">
                  <c:v>1.3085589333127208E-2</c:v>
                </c:pt>
                <c:pt idx="158">
                  <c:v>1.2294583033214726E-2</c:v>
                </c:pt>
                <c:pt idx="159">
                  <c:v>1.1551392001730181E-2</c:v>
                </c:pt>
                <c:pt idx="160">
                  <c:v>1.0853125869917884E-2</c:v>
                </c:pt>
                <c:pt idx="161">
                  <c:v>1.0197068987931312E-2</c:v>
                </c:pt>
                <c:pt idx="162">
                  <c:v>9.5806698633098437E-3</c:v>
                </c:pt>
                <c:pt idx="163">
                  <c:v>9.001531237885118E-3</c:v>
                </c:pt>
                <c:pt idx="164">
                  <c:v>8.4574007645253583E-3</c:v>
                </c:pt>
                <c:pt idx="165">
                  <c:v>7.9461622474577085E-3</c:v>
                </c:pt>
                <c:pt idx="166">
                  <c:v>7.4658274121015503E-3</c:v>
                </c:pt>
                <c:pt idx="167">
                  <c:v>7.0145281724042453E-3</c:v>
                </c:pt>
                <c:pt idx="168">
                  <c:v>6.5905093656059427E-3</c:v>
                </c:pt>
                <c:pt idx="169">
                  <c:v>6.1921219261782783E-3</c:v>
                </c:pt>
                <c:pt idx="170">
                  <c:v>5.8178164723892353E-3</c:v>
                </c:pt>
                <c:pt idx="171">
                  <c:v>5.4661372805515232E-3</c:v>
                </c:pt>
                <c:pt idx="172">
                  <c:v>5.1357166235195296E-3</c:v>
                </c:pt>
                <c:pt idx="173">
                  <c:v>4.825269451416629E-3</c:v>
                </c:pt>
                <c:pt idx="174">
                  <c:v>4.5335883939052945E-3</c:v>
                </c:pt>
                <c:pt idx="175">
                  <c:v>4.2595390645632216E-3</c:v>
                </c:pt>
                <c:pt idx="176">
                  <c:v>4.0020556491038107E-3</c:v>
                </c:pt>
                <c:pt idx="177">
                  <c:v>3.7601367602825512E-3</c:v>
                </c:pt>
                <c:pt idx="178">
                  <c:v>3.5328415433689142E-3</c:v>
                </c:pt>
                <c:pt idx="179">
                  <c:v>3.3192860170371519E-3</c:v>
                </c:pt>
                <c:pt idx="180">
                  <c:v>3.1186396354453793E-3</c:v>
                </c:pt>
                <c:pt idx="181">
                  <c:v>2.9301220581323781E-3</c:v>
                </c:pt>
                <c:pt idx="182">
                  <c:v>2.7530001151697008E-3</c:v>
                </c:pt>
                <c:pt idx="183">
                  <c:v>2.5865849557663552E-3</c:v>
                </c:pt>
                <c:pt idx="184">
                  <c:v>2.4302293692364998E-3</c:v>
                </c:pt>
                <c:pt idx="185">
                  <c:v>2.283325267910934E-3</c:v>
                </c:pt>
                <c:pt idx="186">
                  <c:v>2.1453013222033795E-3</c:v>
                </c:pt>
                <c:pt idx="187">
                  <c:v>2.0156207386336808E-3</c:v>
                </c:pt>
                <c:pt idx="188">
                  <c:v>1.89377917216657E-3</c:v>
                </c:pt>
                <c:pt idx="189">
                  <c:v>1.7793027647468079E-3</c:v>
                </c:pt>
                <c:pt idx="190">
                  <c:v>1.6717463024021324E-3</c:v>
                </c:pt>
                <c:pt idx="191">
                  <c:v>1.5706914837469378E-3</c:v>
                </c:pt>
                <c:pt idx="192">
                  <c:v>1.4757452931525733E-3</c:v>
                </c:pt>
                <c:pt idx="193">
                  <c:v>1.3865384722572618E-3</c:v>
                </c:pt>
                <c:pt idx="194">
                  <c:v>1.3027240838712564E-3</c:v>
                </c:pt>
                <c:pt idx="195">
                  <c:v>1.2239761626919496E-3</c:v>
                </c:pt>
                <c:pt idx="196">
                  <c:v>1.1499884475814762E-3</c:v>
                </c:pt>
                <c:pt idx="197">
                  <c:v>1.0804731904764235E-3</c:v>
                </c:pt>
                <c:pt idx="198">
                  <c:v>1.0151600372973193E-3</c:v>
                </c:pt>
                <c:pt idx="199">
                  <c:v>9.5379497650569585E-4</c:v>
                </c:pt>
                <c:pt idx="200">
                  <c:v>8.9613935121942063E-4</c:v>
                </c:pt>
                <c:pt idx="201">
                  <c:v>8.4196893104434049E-4</c:v>
                </c:pt>
                <c:pt idx="202">
                  <c:v>7.9107304001246989E-4</c:v>
                </c:pt>
                <c:pt idx="203">
                  <c:v>7.4325373723512671E-4</c:v>
                </c:pt>
                <c:pt idx="204">
                  <c:v>6.9832504708449632E-4</c:v>
                </c:pt>
                <c:pt idx="205">
                  <c:v>6.5611223590967779E-4</c:v>
                </c:pt>
                <c:pt idx="206">
                  <c:v>6.1645113247428584E-4</c:v>
                </c:pt>
                <c:pt idx="207">
                  <c:v>5.791874894726756E-4</c:v>
                </c:pt>
                <c:pt idx="208">
                  <c:v>5.4417638364165583E-4</c:v>
                </c:pt>
                <c:pt idx="209">
                  <c:v>5.1128165213465318E-4</c:v>
                </c:pt>
                <c:pt idx="210">
                  <c:v>4.8037536296628188E-4</c:v>
                </c:pt>
                <c:pt idx="211">
                  <c:v>4.5133731746785518E-4</c:v>
                </c:pt>
                <c:pt idx="212">
                  <c:v>4.2405458281876508E-4</c:v>
                </c:pt>
                <c:pt idx="213">
                  <c:v>3.9842105283572986E-4</c:v>
                </c:pt>
                <c:pt idx="214">
                  <c:v>3.7433703531173707E-4</c:v>
                </c:pt>
                <c:pt idx="215">
                  <c:v>3.5170886429978691E-4</c:v>
                </c:pt>
                <c:pt idx="216">
                  <c:v>3.3044853583357863E-4</c:v>
                </c:pt>
                <c:pt idx="217">
                  <c:v>3.1047336566837407E-4</c:v>
                </c:pt>
                <c:pt idx="218">
                  <c:v>2.9170566771097279E-4</c:v>
                </c:pt>
                <c:pt idx="219">
                  <c:v>2.7407245188817417E-4</c:v>
                </c:pt>
                <c:pt idx="220">
                  <c:v>2.5750514027866357E-4</c:v>
                </c:pt>
                <c:pt idx="221">
                  <c:v>2.4193930040436587E-4</c:v>
                </c:pt>
                <c:pt idx="222">
                  <c:v>2.2731439464396695E-4</c:v>
                </c:pt>
                <c:pt idx="223">
                  <c:v>2.1357354479405009E-4</c:v>
                </c:pt>
                <c:pt idx="224">
                  <c:v>2.0066331086220529E-4</c:v>
                </c:pt>
                <c:pt idx="225">
                  <c:v>1.8853348323178486E-4</c:v>
                </c:pt>
                <c:pt idx="226">
                  <c:v>1.7713688739003298E-4</c:v>
                </c:pt>
                <c:pt idx="227">
                  <c:v>1.6642920046013062E-4</c:v>
                </c:pt>
                <c:pt idx="228">
                  <c:v>1.5636877882362952E-4</c:v>
                </c:pt>
                <c:pt idx="229">
                  <c:v>1.469164961628875E-4</c:v>
                </c:pt>
                <c:pt idx="230">
                  <c:v>1.3803559129361176E-4</c:v>
                </c:pt>
                <c:pt idx="231">
                  <c:v>1.2969152519572659E-4</c:v>
                </c:pt>
                <c:pt idx="232">
                  <c:v>1.2185184668653109E-4</c:v>
                </c:pt>
                <c:pt idx="233">
                  <c:v>1.1448606621373223E-4</c:v>
                </c:pt>
                <c:pt idx="234">
                  <c:v>1.0756553727752284E-4</c:v>
                </c:pt>
                <c:pt idx="235">
                  <c:v>1.0106334502053431E-4</c:v>
                </c:pt>
                <c:pt idx="236">
                  <c:v>9.4954201552376513E-5</c:v>
                </c:pt>
                <c:pt idx="237">
                  <c:v>8.9214347601668766E-5</c:v>
                </c:pt>
                <c:pt idx="238">
                  <c:v>8.3821460113074685E-5</c:v>
                </c:pt>
                <c:pt idx="239">
                  <c:v>7.8754565429970787E-5</c:v>
                </c:pt>
                <c:pt idx="240">
                  <c:v>7.3993957725106396E-5</c:v>
                </c:pt>
                <c:pt idx="241">
                  <c:v>6.9521122362021571E-5</c:v>
                </c:pt>
                <c:pt idx="242">
                  <c:v>6.5318663889163194E-5</c:v>
                </c:pt>
                <c:pt idx="243">
                  <c:v>6.1370238386660811E-5</c:v>
                </c:pt>
                <c:pt idx="244">
                  <c:v>5.7660489902648363E-5</c:v>
                </c:pt>
                <c:pt idx="245">
                  <c:v>5.4174990731925386E-5</c:v>
                </c:pt>
                <c:pt idx="246">
                  <c:v>5.0900185304693543E-5</c:v>
                </c:pt>
                <c:pt idx="247">
                  <c:v>4.7823337467141674E-5</c:v>
                </c:pt>
                <c:pt idx="248">
                  <c:v>4.493248094885062E-5</c:v>
                </c:pt>
                <c:pt idx="249">
                  <c:v>4.221637282437666E-5</c:v>
                </c:pt>
                <c:pt idx="250">
                  <c:v>3.9664449788017966E-5</c:v>
                </c:pt>
                <c:pt idx="251">
                  <c:v>3.7266787071715486E-5</c:v>
                </c:pt>
                <c:pt idx="252">
                  <c:v>3.5014059846309149E-5</c:v>
                </c:pt>
                <c:pt idx="253">
                  <c:v>3.2897506956037066E-5</c:v>
                </c:pt>
                <c:pt idx="254">
                  <c:v>3.0908896845236615E-5</c:v>
                </c:pt>
                <c:pt idx="255">
                  <c:v>2.9040495544728766E-5</c:v>
                </c:pt>
                <c:pt idx="256">
                  <c:v>2.7285036593383865E-5</c:v>
                </c:pt>
                <c:pt idx="257">
                  <c:v>2.5635692777888256E-5</c:v>
                </c:pt>
                <c:pt idx="258">
                  <c:v>2.4086049580803069E-5</c:v>
                </c:pt>
                <c:pt idx="259">
                  <c:v>2.2630080233653616E-5</c:v>
                </c:pt>
                <c:pt idx="260">
                  <c:v>2.1262122278024682E-5</c:v>
                </c:pt>
                <c:pt idx="261">
                  <c:v>1.9976855543507021E-5</c:v>
                </c:pt>
                <c:pt idx="262">
                  <c:v>1.8769281456847303E-5</c:v>
                </c:pt>
                <c:pt idx="263">
                  <c:v>1.7634703601831563E-5</c:v>
                </c:pt>
                <c:pt idx="264">
                  <c:v>1.6568709454298268E-5</c:v>
                </c:pt>
                <c:pt idx="265">
                  <c:v>1.5567153221244932E-5</c:v>
                </c:pt>
                <c:pt idx="266">
                  <c:v>1.4626139717287963E-5</c:v>
                </c:pt>
                <c:pt idx="267">
                  <c:v>1.3742009215768614E-5</c:v>
                </c:pt>
                <c:pt idx="268">
                  <c:v>1.2911323215588985E-5</c:v>
                </c:pt>
                <c:pt idx="269">
                  <c:v>1.2130851068424621E-5</c:v>
                </c:pt>
                <c:pt idx="270">
                  <c:v>1.1397557414303006E-5</c:v>
                </c:pt>
                <c:pt idx="271">
                  <c:v>1.0708590376685174E-5</c:v>
                </c:pt>
                <c:pt idx="272">
                  <c:v>1.0061270471138695E-5</c:v>
                </c:pt>
                <c:pt idx="273">
                  <c:v>9.4530801844661098E-6</c:v>
                </c:pt>
                <c:pt idx="274">
                  <c:v>8.88165418376161E-6</c:v>
                </c:pt>
                <c:pt idx="275">
                  <c:v>8.3447701173165617E-6</c:v>
                </c:pt>
                <c:pt idx="276">
                  <c:v>7.840339971598275E-6</c:v>
                </c:pt>
                <c:pt idx="277">
                  <c:v>7.3664019506877848E-6</c:v>
                </c:pt>
                <c:pt idx="278">
                  <c:v>6.9211128465944536E-6</c:v>
                </c:pt>
                <c:pt idx="279">
                  <c:v>6.5027408707750858E-6</c:v>
                </c:pt>
                <c:pt idx="280">
                  <c:v>6.1096589189779355E-6</c:v>
                </c:pt>
                <c:pt idx="281">
                  <c:v>5.7403382432179727E-6</c:v>
                </c:pt>
                <c:pt idx="282">
                  <c:v>5.3933425062725349E-6</c:v>
                </c:pt>
                <c:pt idx="283">
                  <c:v>5.0673221955749235E-6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44-4C36-B7C1-90A7150B1DBC}"/>
            </c:ext>
          </c:extLst>
        </c:ser>
        <c:ser>
          <c:idx val="1"/>
          <c:order val="1"/>
          <c:tx>
            <c:v>5 Year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'HydoFlow Output'!$C$3:$C$286</c:f>
              <c:numCache>
                <c:formatCode>0.000</c:formatCode>
                <c:ptCount val="28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  <c:pt idx="121">
                  <c:v>726</c:v>
                </c:pt>
                <c:pt idx="122">
                  <c:v>732</c:v>
                </c:pt>
                <c:pt idx="123">
                  <c:v>738</c:v>
                </c:pt>
                <c:pt idx="124">
                  <c:v>744</c:v>
                </c:pt>
                <c:pt idx="125">
                  <c:v>750</c:v>
                </c:pt>
                <c:pt idx="126">
                  <c:v>756</c:v>
                </c:pt>
                <c:pt idx="127">
                  <c:v>762</c:v>
                </c:pt>
                <c:pt idx="128">
                  <c:v>768</c:v>
                </c:pt>
                <c:pt idx="129">
                  <c:v>774</c:v>
                </c:pt>
                <c:pt idx="130">
                  <c:v>780</c:v>
                </c:pt>
                <c:pt idx="131">
                  <c:v>786</c:v>
                </c:pt>
                <c:pt idx="132">
                  <c:v>792</c:v>
                </c:pt>
                <c:pt idx="133">
                  <c:v>798</c:v>
                </c:pt>
                <c:pt idx="134">
                  <c:v>804</c:v>
                </c:pt>
                <c:pt idx="135">
                  <c:v>810</c:v>
                </c:pt>
                <c:pt idx="136">
                  <c:v>816</c:v>
                </c:pt>
                <c:pt idx="137">
                  <c:v>822</c:v>
                </c:pt>
                <c:pt idx="138">
                  <c:v>828</c:v>
                </c:pt>
                <c:pt idx="139">
                  <c:v>834</c:v>
                </c:pt>
                <c:pt idx="140">
                  <c:v>840</c:v>
                </c:pt>
                <c:pt idx="141">
                  <c:v>846</c:v>
                </c:pt>
                <c:pt idx="142">
                  <c:v>852</c:v>
                </c:pt>
                <c:pt idx="143">
                  <c:v>858</c:v>
                </c:pt>
                <c:pt idx="144">
                  <c:v>864</c:v>
                </c:pt>
                <c:pt idx="145">
                  <c:v>870</c:v>
                </c:pt>
                <c:pt idx="146">
                  <c:v>876</c:v>
                </c:pt>
                <c:pt idx="147">
                  <c:v>882</c:v>
                </c:pt>
                <c:pt idx="148">
                  <c:v>888</c:v>
                </c:pt>
                <c:pt idx="149">
                  <c:v>894</c:v>
                </c:pt>
                <c:pt idx="150">
                  <c:v>900</c:v>
                </c:pt>
                <c:pt idx="151">
                  <c:v>906</c:v>
                </c:pt>
                <c:pt idx="152">
                  <c:v>912</c:v>
                </c:pt>
                <c:pt idx="153">
                  <c:v>918</c:v>
                </c:pt>
                <c:pt idx="154">
                  <c:v>924</c:v>
                </c:pt>
                <c:pt idx="155">
                  <c:v>930</c:v>
                </c:pt>
                <c:pt idx="156">
                  <c:v>936</c:v>
                </c:pt>
                <c:pt idx="157">
                  <c:v>942</c:v>
                </c:pt>
                <c:pt idx="158">
                  <c:v>948</c:v>
                </c:pt>
                <c:pt idx="159">
                  <c:v>954</c:v>
                </c:pt>
                <c:pt idx="160">
                  <c:v>960</c:v>
                </c:pt>
                <c:pt idx="161">
                  <c:v>966</c:v>
                </c:pt>
                <c:pt idx="162">
                  <c:v>972</c:v>
                </c:pt>
                <c:pt idx="163">
                  <c:v>978</c:v>
                </c:pt>
                <c:pt idx="164">
                  <c:v>984</c:v>
                </c:pt>
                <c:pt idx="165">
                  <c:v>990</c:v>
                </c:pt>
                <c:pt idx="166">
                  <c:v>996</c:v>
                </c:pt>
                <c:pt idx="167">
                  <c:v>1002</c:v>
                </c:pt>
                <c:pt idx="168">
                  <c:v>1008</c:v>
                </c:pt>
                <c:pt idx="169">
                  <c:v>1014</c:v>
                </c:pt>
                <c:pt idx="170">
                  <c:v>1020</c:v>
                </c:pt>
                <c:pt idx="171">
                  <c:v>1026</c:v>
                </c:pt>
                <c:pt idx="172">
                  <c:v>1032</c:v>
                </c:pt>
                <c:pt idx="173">
                  <c:v>1038</c:v>
                </c:pt>
                <c:pt idx="174">
                  <c:v>1044</c:v>
                </c:pt>
                <c:pt idx="175">
                  <c:v>1050</c:v>
                </c:pt>
                <c:pt idx="176">
                  <c:v>1056</c:v>
                </c:pt>
                <c:pt idx="177">
                  <c:v>1062</c:v>
                </c:pt>
                <c:pt idx="178">
                  <c:v>1068</c:v>
                </c:pt>
                <c:pt idx="179">
                  <c:v>1074</c:v>
                </c:pt>
                <c:pt idx="180">
                  <c:v>1080</c:v>
                </c:pt>
                <c:pt idx="181">
                  <c:v>1086</c:v>
                </c:pt>
                <c:pt idx="182">
                  <c:v>1092</c:v>
                </c:pt>
                <c:pt idx="183">
                  <c:v>1098</c:v>
                </c:pt>
                <c:pt idx="184">
                  <c:v>1104</c:v>
                </c:pt>
                <c:pt idx="185">
                  <c:v>1110</c:v>
                </c:pt>
                <c:pt idx="186">
                  <c:v>1116</c:v>
                </c:pt>
                <c:pt idx="187">
                  <c:v>1122</c:v>
                </c:pt>
                <c:pt idx="188">
                  <c:v>1128</c:v>
                </c:pt>
                <c:pt idx="189">
                  <c:v>1134</c:v>
                </c:pt>
                <c:pt idx="190">
                  <c:v>1140</c:v>
                </c:pt>
                <c:pt idx="191">
                  <c:v>1146</c:v>
                </c:pt>
                <c:pt idx="192">
                  <c:v>1152</c:v>
                </c:pt>
                <c:pt idx="193">
                  <c:v>1158</c:v>
                </c:pt>
                <c:pt idx="194">
                  <c:v>1164</c:v>
                </c:pt>
                <c:pt idx="195">
                  <c:v>1170</c:v>
                </c:pt>
                <c:pt idx="196">
                  <c:v>1176</c:v>
                </c:pt>
                <c:pt idx="197">
                  <c:v>1182</c:v>
                </c:pt>
                <c:pt idx="198">
                  <c:v>1188</c:v>
                </c:pt>
                <c:pt idx="199">
                  <c:v>1194</c:v>
                </c:pt>
                <c:pt idx="200">
                  <c:v>1200</c:v>
                </c:pt>
                <c:pt idx="201">
                  <c:v>1206</c:v>
                </c:pt>
                <c:pt idx="202">
                  <c:v>1212</c:v>
                </c:pt>
                <c:pt idx="203">
                  <c:v>1218</c:v>
                </c:pt>
                <c:pt idx="204">
                  <c:v>1224</c:v>
                </c:pt>
                <c:pt idx="205">
                  <c:v>1230</c:v>
                </c:pt>
                <c:pt idx="206">
                  <c:v>1236</c:v>
                </c:pt>
                <c:pt idx="207">
                  <c:v>1242</c:v>
                </c:pt>
                <c:pt idx="208">
                  <c:v>1248</c:v>
                </c:pt>
                <c:pt idx="209">
                  <c:v>1254</c:v>
                </c:pt>
                <c:pt idx="210">
                  <c:v>1260</c:v>
                </c:pt>
                <c:pt idx="211">
                  <c:v>1266</c:v>
                </c:pt>
                <c:pt idx="212">
                  <c:v>1272</c:v>
                </c:pt>
                <c:pt idx="213">
                  <c:v>1278</c:v>
                </c:pt>
                <c:pt idx="214">
                  <c:v>1284</c:v>
                </c:pt>
                <c:pt idx="215">
                  <c:v>1290</c:v>
                </c:pt>
                <c:pt idx="216">
                  <c:v>1296</c:v>
                </c:pt>
                <c:pt idx="217">
                  <c:v>1302</c:v>
                </c:pt>
                <c:pt idx="218">
                  <c:v>1308</c:v>
                </c:pt>
                <c:pt idx="219">
                  <c:v>1314</c:v>
                </c:pt>
                <c:pt idx="220">
                  <c:v>1320</c:v>
                </c:pt>
                <c:pt idx="221">
                  <c:v>1326</c:v>
                </c:pt>
                <c:pt idx="222">
                  <c:v>1332</c:v>
                </c:pt>
                <c:pt idx="223">
                  <c:v>1338</c:v>
                </c:pt>
                <c:pt idx="224">
                  <c:v>1344</c:v>
                </c:pt>
                <c:pt idx="225">
                  <c:v>1350</c:v>
                </c:pt>
                <c:pt idx="226">
                  <c:v>1356</c:v>
                </c:pt>
                <c:pt idx="227">
                  <c:v>1362</c:v>
                </c:pt>
                <c:pt idx="228">
                  <c:v>1368</c:v>
                </c:pt>
                <c:pt idx="229">
                  <c:v>1374</c:v>
                </c:pt>
                <c:pt idx="230">
                  <c:v>1380</c:v>
                </c:pt>
                <c:pt idx="231">
                  <c:v>1386</c:v>
                </c:pt>
                <c:pt idx="232">
                  <c:v>1392</c:v>
                </c:pt>
                <c:pt idx="233">
                  <c:v>1398</c:v>
                </c:pt>
                <c:pt idx="234">
                  <c:v>1404</c:v>
                </c:pt>
                <c:pt idx="235">
                  <c:v>1410</c:v>
                </c:pt>
                <c:pt idx="236">
                  <c:v>1416</c:v>
                </c:pt>
                <c:pt idx="237">
                  <c:v>1422</c:v>
                </c:pt>
                <c:pt idx="238">
                  <c:v>1428</c:v>
                </c:pt>
                <c:pt idx="239">
                  <c:v>1434</c:v>
                </c:pt>
                <c:pt idx="240">
                  <c:v>1440</c:v>
                </c:pt>
                <c:pt idx="241">
                  <c:v>1446</c:v>
                </c:pt>
                <c:pt idx="242">
                  <c:v>1452</c:v>
                </c:pt>
                <c:pt idx="243">
                  <c:v>1458</c:v>
                </c:pt>
                <c:pt idx="244">
                  <c:v>1464</c:v>
                </c:pt>
                <c:pt idx="245">
                  <c:v>1470</c:v>
                </c:pt>
                <c:pt idx="246">
                  <c:v>1476</c:v>
                </c:pt>
                <c:pt idx="247">
                  <c:v>1482</c:v>
                </c:pt>
                <c:pt idx="248">
                  <c:v>1488</c:v>
                </c:pt>
                <c:pt idx="249">
                  <c:v>1494</c:v>
                </c:pt>
                <c:pt idx="250">
                  <c:v>1500</c:v>
                </c:pt>
                <c:pt idx="251">
                  <c:v>1506</c:v>
                </c:pt>
                <c:pt idx="252">
                  <c:v>1512</c:v>
                </c:pt>
                <c:pt idx="253">
                  <c:v>1518</c:v>
                </c:pt>
                <c:pt idx="254">
                  <c:v>1524</c:v>
                </c:pt>
                <c:pt idx="255">
                  <c:v>1530</c:v>
                </c:pt>
                <c:pt idx="256">
                  <c:v>1536</c:v>
                </c:pt>
                <c:pt idx="257">
                  <c:v>1542</c:v>
                </c:pt>
                <c:pt idx="258">
                  <c:v>1548</c:v>
                </c:pt>
                <c:pt idx="259">
                  <c:v>1554</c:v>
                </c:pt>
                <c:pt idx="260">
                  <c:v>1560</c:v>
                </c:pt>
                <c:pt idx="261">
                  <c:v>1566</c:v>
                </c:pt>
                <c:pt idx="262">
                  <c:v>1572</c:v>
                </c:pt>
                <c:pt idx="263">
                  <c:v>1578</c:v>
                </c:pt>
                <c:pt idx="264">
                  <c:v>1584</c:v>
                </c:pt>
                <c:pt idx="265">
                  <c:v>1590</c:v>
                </c:pt>
                <c:pt idx="266">
                  <c:v>1596</c:v>
                </c:pt>
                <c:pt idx="267">
                  <c:v>1602</c:v>
                </c:pt>
                <c:pt idx="268">
                  <c:v>1608</c:v>
                </c:pt>
                <c:pt idx="269">
                  <c:v>1614</c:v>
                </c:pt>
                <c:pt idx="270">
                  <c:v>1620</c:v>
                </c:pt>
                <c:pt idx="271">
                  <c:v>1626</c:v>
                </c:pt>
                <c:pt idx="272">
                  <c:v>1632</c:v>
                </c:pt>
                <c:pt idx="273">
                  <c:v>1638</c:v>
                </c:pt>
                <c:pt idx="274">
                  <c:v>1644</c:v>
                </c:pt>
                <c:pt idx="275">
                  <c:v>1650</c:v>
                </c:pt>
                <c:pt idx="276">
                  <c:v>1656</c:v>
                </c:pt>
                <c:pt idx="277">
                  <c:v>1662</c:v>
                </c:pt>
                <c:pt idx="278">
                  <c:v>1668</c:v>
                </c:pt>
                <c:pt idx="279">
                  <c:v>1674</c:v>
                </c:pt>
                <c:pt idx="280">
                  <c:v>1680</c:v>
                </c:pt>
                <c:pt idx="281">
                  <c:v>1686</c:v>
                </c:pt>
                <c:pt idx="282">
                  <c:v>1692</c:v>
                </c:pt>
                <c:pt idx="283">
                  <c:v>1698</c:v>
                </c:pt>
              </c:numCache>
            </c:numRef>
          </c:xVal>
          <c:yVal>
            <c:numRef>
              <c:f>'HydoFlow Output'!$D$3:$D$286</c:f>
              <c:numCache>
                <c:formatCode>0.000</c:formatCode>
                <c:ptCount val="284"/>
                <c:pt idx="0">
                  <c:v>0</c:v>
                </c:pt>
                <c:pt idx="1">
                  <c:v>0.21292806748697801</c:v>
                </c:pt>
                <c:pt idx="2">
                  <c:v>0.84891490070998366</c:v>
                </c:pt>
                <c:pt idx="3">
                  <c:v>1.8996051427450369</c:v>
                </c:pt>
                <c:pt idx="4">
                  <c:v>3.3511952185334408</c:v>
                </c:pt>
                <c:pt idx="5">
                  <c:v>5.1846146810833087</c:v>
                </c:pt>
                <c:pt idx="6">
                  <c:v>7.3757767518628672</c:v>
                </c:pt>
                <c:pt idx="7">
                  <c:v>9.8958947638795607</c:v>
                </c:pt>
                <c:pt idx="8">
                  <c:v>12.711860350134289</c:v>
                </c:pt>
                <c:pt idx="9">
                  <c:v>15.786678408952461</c:v>
                </c:pt>
                <c:pt idx="10">
                  <c:v>19.079953131780119</c:v>
                </c:pt>
                <c:pt idx="11">
                  <c:v>22.548418708193985</c:v>
                </c:pt>
                <c:pt idx="12">
                  <c:v>26.146507735921574</c:v>
                </c:pt>
                <c:pt idx="13">
                  <c:v>29.826949868313516</c:v>
                </c:pt>
                <c:pt idx="14">
                  <c:v>33.541392834461391</c:v>
                </c:pt>
                <c:pt idx="15">
                  <c:v>37.241037673231631</c:v>
                </c:pt>
                <c:pt idx="16">
                  <c:v>40.877279835748247</c:v>
                </c:pt>
                <c:pt idx="17">
                  <c:v>44.402347733760166</c:v>
                </c:pt>
                <c:pt idx="18">
                  <c:v>47.769930344883676</c:v>
                </c:pt>
                <c:pt idx="19">
                  <c:v>50.935785629477287</c:v>
                </c:pt>
                <c:pt idx="20">
                  <c:v>53.858321765995939</c:v>
                </c:pt>
                <c:pt idx="21">
                  <c:v>56.499143568771863</c:v>
                </c:pt>
                <c:pt idx="22">
                  <c:v>58.823556909590224</c:v>
                </c:pt>
                <c:pt idx="23">
                  <c:v>60.801024516157192</c:v>
                </c:pt>
                <c:pt idx="24">
                  <c:v>62.40556715935147</c:v>
                </c:pt>
                <c:pt idx="25">
                  <c:v>63.61610495861057</c:v>
                </c:pt>
                <c:pt idx="26">
                  <c:v>64.416734321510262</c:v>
                </c:pt>
                <c:pt idx="27">
                  <c:v>64.796936879207976</c:v>
                </c:pt>
                <c:pt idx="28">
                  <c:v>64.751717672835042</c:v>
                </c:pt>
                <c:pt idx="29">
                  <c:v>64.281670775396321</c:v>
                </c:pt>
                <c:pt idx="30">
                  <c:v>63.392971487061487</c:v>
                </c:pt>
                <c:pt idx="31">
                  <c:v>62.097295206383187</c:v>
                </c:pt>
                <c:pt idx="32">
                  <c:v>60.411664043281725</c:v>
                </c:pt>
                <c:pt idx="33">
                  <c:v>58.358223188937451</c:v>
                </c:pt>
                <c:pt idx="34">
                  <c:v>55.963949980559306</c:v>
                </c:pt>
                <c:pt idx="35">
                  <c:v>53.40182343740468</c:v>
                </c:pt>
                <c:pt idx="36">
                  <c:v>50.925559648728346</c:v>
                </c:pt>
                <c:pt idx="37">
                  <c:v>48.564121196649324</c:v>
                </c:pt>
                <c:pt idx="38">
                  <c:v>46.312183584647904</c:v>
                </c:pt>
                <c:pt idx="39">
                  <c:v>44.164669215225331</c:v>
                </c:pt>
                <c:pt idx="40">
                  <c:v>42.116735941098064</c:v>
                </c:pt>
                <c:pt idx="41">
                  <c:v>40.163766147277634</c:v>
                </c:pt>
                <c:pt idx="42">
                  <c:v>38.301356339418795</c:v>
                </c:pt>
                <c:pt idx="43">
                  <c:v>36.525307214960286</c:v>
                </c:pt>
                <c:pt idx="44">
                  <c:v>34.831614194670408</c:v>
                </c:pt>
                <c:pt idx="45">
                  <c:v>33.216458393248992</c:v>
                </c:pt>
                <c:pt idx="46">
                  <c:v>31.676198008625825</c:v>
                </c:pt>
                <c:pt idx="47">
                  <c:v>30.207360110540865</c:v>
                </c:pt>
                <c:pt idx="48">
                  <c:v>28.806632809891351</c:v>
                </c:pt>
                <c:pt idx="49">
                  <c:v>27.470857791189172</c:v>
                </c:pt>
                <c:pt idx="50">
                  <c:v>26.1970231912914</c:v>
                </c:pt>
                <c:pt idx="51">
                  <c:v>24.982256808346669</c:v>
                </c:pt>
                <c:pt idx="52">
                  <c:v>23.823819625645708</c:v>
                </c:pt>
                <c:pt idx="53">
                  <c:v>22.719099635773208</c:v>
                </c:pt>
                <c:pt idx="54">
                  <c:v>21.665605951136417</c:v>
                </c:pt>
                <c:pt idx="55">
                  <c:v>20.660963187590799</c:v>
                </c:pt>
                <c:pt idx="56">
                  <c:v>19.702906108499196</c:v>
                </c:pt>
                <c:pt idx="57">
                  <c:v>18.789274517148115</c:v>
                </c:pt>
                <c:pt idx="58">
                  <c:v>17.918008386004665</c:v>
                </c:pt>
                <c:pt idx="59">
                  <c:v>17.087143211831911</c:v>
                </c:pt>
                <c:pt idx="60">
                  <c:v>16.294805586189177</c:v>
                </c:pt>
                <c:pt idx="61">
                  <c:v>15.539208971330174</c:v>
                </c:pt>
                <c:pt idx="62">
                  <c:v>14.818649671974363</c:v>
                </c:pt>
                <c:pt idx="63">
                  <c:v>14.131502993868846</c:v>
                </c:pt>
                <c:pt idx="64">
                  <c:v>13.476219580479293</c:v>
                </c:pt>
                <c:pt idx="65">
                  <c:v>12.851321919550031</c:v>
                </c:pt>
                <c:pt idx="66">
                  <c:v>12.255401011656206</c:v>
                </c:pt>
                <c:pt idx="67">
                  <c:v>11.6871131932366</c:v>
                </c:pt>
                <c:pt idx="68">
                  <c:v>11.145177106943677</c:v>
                </c:pt>
                <c:pt idx="69">
                  <c:v>10.628370812479616</c:v>
                </c:pt>
                <c:pt idx="70">
                  <c:v>10.135529031404159</c:v>
                </c:pt>
                <c:pt idx="71">
                  <c:v>9.665540519701695</c:v>
                </c:pt>
                <c:pt idx="72">
                  <c:v>9.2173455621835103</c:v>
                </c:pt>
                <c:pt idx="73">
                  <c:v>8.7899335830756211</c:v>
                </c:pt>
                <c:pt idx="74">
                  <c:v>8.3823408674045243</c:v>
                </c:pt>
                <c:pt idx="75">
                  <c:v>7.9936483880432929</c:v>
                </c:pt>
                <c:pt idx="76">
                  <c:v>7.6229797335183305</c:v>
                </c:pt>
                <c:pt idx="77">
                  <c:v>7.2694991319045812</c:v>
                </c:pt>
                <c:pt idx="78">
                  <c:v>6.9324095663535195</c:v>
                </c:pt>
                <c:pt idx="79">
                  <c:v>6.6109509780048183</c:v>
                </c:pt>
                <c:pt idx="80">
                  <c:v>6.3043985522297659</c:v>
                </c:pt>
                <c:pt idx="81">
                  <c:v>6.0120610843421955</c:v>
                </c:pt>
                <c:pt idx="82">
                  <c:v>5.7332794210921181</c:v>
                </c:pt>
                <c:pt idx="83">
                  <c:v>5.4674249744278569</c:v>
                </c:pt>
                <c:pt idx="84">
                  <c:v>5.2138983041756735</c:v>
                </c:pt>
                <c:pt idx="85">
                  <c:v>4.9721277664410435</c:v>
                </c:pt>
                <c:pt idx="86">
                  <c:v>4.7415682246841619</c:v>
                </c:pt>
                <c:pt idx="87">
                  <c:v>4.5216998205633496</c:v>
                </c:pt>
                <c:pt idx="88">
                  <c:v>4.3120268017749543</c:v>
                </c:pt>
                <c:pt idx="89">
                  <c:v>4.1120764042468076</c:v>
                </c:pt>
                <c:pt idx="90">
                  <c:v>3.9213977861647424</c:v>
                </c:pt>
                <c:pt idx="91">
                  <c:v>3.7395610114288145</c:v>
                </c:pt>
                <c:pt idx="92">
                  <c:v>3.5661560802469943</c:v>
                </c:pt>
                <c:pt idx="93">
                  <c:v>3.4007920046806497</c:v>
                </c:pt>
                <c:pt idx="94">
                  <c:v>3.2430959270573498</c:v>
                </c:pt>
                <c:pt idx="95">
                  <c:v>3.0927122792632042</c:v>
                </c:pt>
                <c:pt idx="96">
                  <c:v>2.9493019810191594</c:v>
                </c:pt>
                <c:pt idx="97">
                  <c:v>2.8125416753335366</c:v>
                </c:pt>
                <c:pt idx="98">
                  <c:v>2.6821229994069529</c:v>
                </c:pt>
                <c:pt idx="99">
                  <c:v>2.5577518893456581</c:v>
                </c:pt>
                <c:pt idx="100">
                  <c:v>2.4391479171155885</c:v>
                </c:pt>
                <c:pt idx="101">
                  <c:v>2.3260436582421349</c:v>
                </c:pt>
                <c:pt idx="102">
                  <c:v>2.2181840888299269</c:v>
                </c:pt>
                <c:pt idx="103">
                  <c:v>2.1153260105430309</c:v>
                </c:pt>
                <c:pt idx="104">
                  <c:v>2.0172375022490643</c:v>
                </c:pt>
                <c:pt idx="105">
                  <c:v>1.923697397090776</c:v>
                </c:pt>
                <c:pt idx="106">
                  <c:v>1.8344947838060353</c:v>
                </c:pt>
                <c:pt idx="107">
                  <c:v>1.7494285311718125</c:v>
                </c:pt>
                <c:pt idx="108">
                  <c:v>1.6683068344998642</c:v>
                </c:pt>
                <c:pt idx="109">
                  <c:v>1.5909467831616255</c:v>
                </c:pt>
                <c:pt idx="110">
                  <c:v>1.5171739481671034</c:v>
                </c:pt>
                <c:pt idx="111">
                  <c:v>1.4468219888679432</c:v>
                </c:pt>
                <c:pt idx="112">
                  <c:v>1.379732277897795</c:v>
                </c:pt>
                <c:pt idx="113">
                  <c:v>1.315753543504371</c:v>
                </c:pt>
                <c:pt idx="114">
                  <c:v>1.2547415284666936</c:v>
                </c:pt>
                <c:pt idx="115">
                  <c:v>1.1965586648284798</c:v>
                </c:pt>
                <c:pt idx="116">
                  <c:v>1.1410737637142929</c:v>
                </c:pt>
                <c:pt idx="117">
                  <c:v>1.0881617195290167</c:v>
                </c:pt>
                <c:pt idx="118">
                  <c:v>1.0377032278737279</c:v>
                </c:pt>
                <c:pt idx="119">
                  <c:v>0.98958451654192725</c:v>
                </c:pt>
                <c:pt idx="120">
                  <c:v>0.94369708898957305</c:v>
                </c:pt>
                <c:pt idx="121">
                  <c:v>0.89993747970051385</c:v>
                </c:pt>
                <c:pt idx="122">
                  <c:v>0.85820702089572865</c:v>
                </c:pt>
                <c:pt idx="123">
                  <c:v>0.81841162006034529</c:v>
                </c:pt>
                <c:pt idx="124">
                  <c:v>0.78046154778682386</c:v>
                </c:pt>
                <c:pt idx="125">
                  <c:v>0.74427123545593232</c:v>
                </c:pt>
                <c:pt idx="126">
                  <c:v>0.70975908229934281</c:v>
                </c:pt>
                <c:pt idx="127">
                  <c:v>0.67684727140880008</c:v>
                </c:pt>
                <c:pt idx="128">
                  <c:v>0.64546159427703342</c:v>
                </c:pt>
                <c:pt idx="129">
                  <c:v>0.61553128347476238</c:v>
                </c:pt>
                <c:pt idx="130">
                  <c:v>0.58698885308654514</c:v>
                </c:pt>
                <c:pt idx="131">
                  <c:v>0.55976994654567303</c:v>
                </c:pt>
                <c:pt idx="132">
                  <c:v>0.53381319152503059</c:v>
                </c:pt>
                <c:pt idx="133">
                  <c:v>0.50906006155671346</c:v>
                </c:pt>
                <c:pt idx="134">
                  <c:v>0.48545474406841083</c:v>
                </c:pt>
                <c:pt idx="135">
                  <c:v>0.46294401453898171</c:v>
                </c:pt>
                <c:pt idx="136">
                  <c:v>0.44147711648949811</c:v>
                </c:pt>
                <c:pt idx="137">
                  <c:v>0.42100564703914101</c:v>
                </c:pt>
                <c:pt idx="138">
                  <c:v>0.40148344776792561</c:v>
                </c:pt>
                <c:pt idx="139">
                  <c:v>0.38286650064015615</c:v>
                </c:pt>
                <c:pt idx="140">
                  <c:v>0.3651128287539569</c:v>
                </c:pt>
                <c:pt idx="141">
                  <c:v>0.34818240169308368</c:v>
                </c:pt>
                <c:pt idx="142">
                  <c:v>0.33203704526761352</c:v>
                </c:pt>
                <c:pt idx="143">
                  <c:v>0.31664035543998886</c:v>
                </c:pt>
                <c:pt idx="144">
                  <c:v>0.30195761624235257</c:v>
                </c:pt>
                <c:pt idx="145">
                  <c:v>0.28795572150008003</c:v>
                </c:pt>
                <c:pt idx="146">
                  <c:v>0.27460310018503065</c:v>
                </c:pt>
                <c:pt idx="147">
                  <c:v>0.26186964523019174</c:v>
                </c:pt>
                <c:pt idx="148">
                  <c:v>0.24972664564522182</c:v>
                </c:pt>
                <c:pt idx="149">
                  <c:v>0.23814672177981822</c:v>
                </c:pt>
                <c:pt idx="150">
                  <c:v>0.22710376358895101</c:v>
                </c:pt>
                <c:pt idx="151">
                  <c:v>0.21657287176076062</c:v>
                </c:pt>
                <c:pt idx="152">
                  <c:v>0.20653030157438065</c:v>
                </c:pt>
                <c:pt idx="153">
                  <c:v>0.19695340936109301</c:v>
                </c:pt>
                <c:pt idx="154">
                  <c:v>0.18782060144810306</c:v>
                </c:pt>
                <c:pt idx="155">
                  <c:v>0.17911128546981045</c:v>
                </c:pt>
                <c:pt idx="156">
                  <c:v>0.17080582393679675</c:v>
                </c:pt>
                <c:pt idx="157">
                  <c:v>0.16288548995783642</c:v>
                </c:pt>
                <c:pt idx="158">
                  <c:v>0.15533242501509753</c:v>
                </c:pt>
                <c:pt idx="159">
                  <c:v>0.14812959869732173</c:v>
                </c:pt>
                <c:pt idx="160">
                  <c:v>0.14126077030019232</c:v>
                </c:pt>
                <c:pt idx="161">
                  <c:v>0.13471045220731087</c:v>
                </c:pt>
                <c:pt idx="162">
                  <c:v>0.12846387496921002</c:v>
                </c:pt>
                <c:pt idx="163">
                  <c:v>0.12250695400166713</c:v>
                </c:pt>
                <c:pt idx="164">
                  <c:v>0.11682625782823128</c:v>
                </c:pt>
                <c:pt idx="165">
                  <c:v>0.11140897779535543</c:v>
                </c:pt>
                <c:pt idx="166">
                  <c:v>0.10624289919185113</c:v>
                </c:pt>
                <c:pt idx="167">
                  <c:v>0.10131637370754562</c:v>
                </c:pt>
                <c:pt idx="168">
                  <c:v>9.6618293169039637E-2</c:v>
                </c:pt>
                <c:pt idx="169">
                  <c:v>9.2138064493353308E-2</c:v>
                </c:pt>
                <c:pt idx="170">
                  <c:v>8.7865585802975668E-2</c:v>
                </c:pt>
                <c:pt idx="171">
                  <c:v>8.3791223648474064E-2</c:v>
                </c:pt>
                <c:pt idx="172">
                  <c:v>7.9905791287296302E-2</c:v>
                </c:pt>
                <c:pt idx="173">
                  <c:v>7.6200527969795609E-2</c:v>
                </c:pt>
                <c:pt idx="174">
                  <c:v>7.2667079185770644E-2</c:v>
                </c:pt>
                <c:pt idx="175">
                  <c:v>6.9297477826979509E-2</c:v>
                </c:pt>
                <c:pt idx="176">
                  <c:v>6.6084126223158429E-2</c:v>
                </c:pt>
                <c:pt idx="177">
                  <c:v>6.3019779011035074E-2</c:v>
                </c:pt>
                <c:pt idx="178">
                  <c:v>6.0097526797712554E-2</c:v>
                </c:pt>
                <c:pt idx="179">
                  <c:v>5.7310780581590996E-2</c:v>
                </c:pt>
                <c:pt idx="180">
                  <c:v>5.4653256895694391E-2</c:v>
                </c:pt>
                <c:pt idx="181">
                  <c:v>5.2118963639909484E-2</c:v>
                </c:pt>
                <c:pt idx="182">
                  <c:v>4.9702186570187823E-2</c:v>
                </c:pt>
                <c:pt idx="183">
                  <c:v>4.739747641424983E-2</c:v>
                </c:pt>
                <c:pt idx="184">
                  <c:v>4.5199636584738849E-2</c:v>
                </c:pt>
                <c:pt idx="185">
                  <c:v>4.3103711462119838E-2</c:v>
                </c:pt>
                <c:pt idx="186">
                  <c:v>4.1104975220906829E-2</c:v>
                </c:pt>
                <c:pt idx="187">
                  <c:v>3.9198921174020629E-2</c:v>
                </c:pt>
                <c:pt idx="188">
                  <c:v>3.738125161125401E-2</c:v>
                </c:pt>
                <c:pt idx="189">
                  <c:v>3.5647868108931328E-2</c:v>
                </c:pt>
                <c:pt idx="190">
                  <c:v>3.3994862288912304E-2</c:v>
                </c:pt>
                <c:pt idx="191">
                  <c:v>3.2418507006105469E-2</c:v>
                </c:pt>
                <c:pt idx="192">
                  <c:v>3.0915247944619213E-2</c:v>
                </c:pt>
                <c:pt idx="193">
                  <c:v>2.9481695603603249E-2</c:v>
                </c:pt>
                <c:pt idx="194">
                  <c:v>2.8114617654709753E-2</c:v>
                </c:pt>
                <c:pt idx="195">
                  <c:v>2.6810931653941602E-2</c:v>
                </c:pt>
                <c:pt idx="196">
                  <c:v>2.55676980914556E-2</c:v>
                </c:pt>
                <c:pt idx="197">
                  <c:v>2.4382113763649092E-2</c:v>
                </c:pt>
                <c:pt idx="198">
                  <c:v>2.3251505452584899E-2</c:v>
                </c:pt>
                <c:pt idx="199">
                  <c:v>2.2173323898504921E-2</c:v>
                </c:pt>
                <c:pt idx="200">
                  <c:v>2.1145138051839631E-2</c:v>
                </c:pt>
                <c:pt idx="201">
                  <c:v>2.0164629591754763E-2</c:v>
                </c:pt>
                <c:pt idx="202">
                  <c:v>1.9229587698875172E-2</c:v>
                </c:pt>
                <c:pt idx="203">
                  <c:v>1.8337904070399137E-2</c:v>
                </c:pt>
                <c:pt idx="204">
                  <c:v>1.7487568166364396E-2</c:v>
                </c:pt>
                <c:pt idx="205">
                  <c:v>1.6676662676346151E-2</c:v>
                </c:pt>
                <c:pt idx="206">
                  <c:v>1.5903359196366446E-2</c:v>
                </c:pt>
                <c:pt idx="207">
                  <c:v>1.5165914106266973E-2</c:v>
                </c:pt>
                <c:pt idx="208">
                  <c:v>1.4462664638249361E-2</c:v>
                </c:pt>
                <c:pt idx="209">
                  <c:v>1.3792025127719446E-2</c:v>
                </c:pt>
                <c:pt idx="210">
                  <c:v>1.3152483437980752E-2</c:v>
                </c:pt>
                <c:pt idx="211">
                  <c:v>1.254259755071674E-2</c:v>
                </c:pt>
                <c:pt idx="212">
                  <c:v>1.1960992314573714E-2</c:v>
                </c:pt>
                <c:pt idx="213">
                  <c:v>1.140635634451301E-2</c:v>
                </c:pt>
                <c:pt idx="214">
                  <c:v>1.0877439064941791E-2</c:v>
                </c:pt>
                <c:pt idx="215">
                  <c:v>1.0373047889954632E-2</c:v>
                </c:pt>
                <c:pt idx="216">
                  <c:v>9.8920455343289096E-3</c:v>
                </c:pt>
                <c:pt idx="217">
                  <c:v>9.4333474492100163E-3</c:v>
                </c:pt>
                <c:pt idx="218">
                  <c:v>8.9959193767049171E-3</c:v>
                </c:pt>
                <c:pt idx="219">
                  <c:v>8.5787750178704832E-3</c:v>
                </c:pt>
                <c:pt idx="220">
                  <c:v>8.1809738088377097E-3</c:v>
                </c:pt>
                <c:pt idx="221">
                  <c:v>7.8016188000582694E-3</c:v>
                </c:pt>
                <c:pt idx="222">
                  <c:v>7.4398546338910873E-3</c:v>
                </c:pt>
                <c:pt idx="223">
                  <c:v>7.0948656159689795E-3</c:v>
                </c:pt>
                <c:pt idx="224">
                  <c:v>6.7658738759969819E-3</c:v>
                </c:pt>
                <c:pt idx="225">
                  <c:v>6.4521376138350602E-3</c:v>
                </c:pt>
                <c:pt idx="226">
                  <c:v>6.1529494269106115E-3</c:v>
                </c:pt>
                <c:pt idx="227">
                  <c:v>5.8676347151896888E-3</c:v>
                </c:pt>
                <c:pt idx="228">
                  <c:v>5.5955501601101156E-3</c:v>
                </c:pt>
                <c:pt idx="229">
                  <c:v>5.336082274047302E-3</c:v>
                </c:pt>
                <c:pt idx="230">
                  <c:v>5.088646017041786E-3</c:v>
                </c:pt>
                <c:pt idx="231">
                  <c:v>4.8526834776696426E-3</c:v>
                </c:pt>
                <c:pt idx="232">
                  <c:v>4.6276626150815632E-3</c:v>
                </c:pt>
                <c:pt idx="233">
                  <c:v>4.413076059373966E-3</c:v>
                </c:pt>
                <c:pt idx="234">
                  <c:v>4.2084399675874958E-3</c:v>
                </c:pt>
                <c:pt idx="235">
                  <c:v>4.0132929327531767E-3</c:v>
                </c:pt>
                <c:pt idx="236">
                  <c:v>3.8271949435267219E-3</c:v>
                </c:pt>
                <c:pt idx="237">
                  <c:v>3.6497263920648175E-3</c:v>
                </c:pt>
                <c:pt idx="238">
                  <c:v>3.4804871279067338E-3</c:v>
                </c:pt>
                <c:pt idx="239">
                  <c:v>3.3190955557277154E-3</c:v>
                </c:pt>
                <c:pt idx="240">
                  <c:v>3.165187774929946E-3</c:v>
                </c:pt>
                <c:pt idx="241">
                  <c:v>3.018416759131063E-3</c:v>
                </c:pt>
                <c:pt idx="242">
                  <c:v>2.8784515737000672E-3</c:v>
                </c:pt>
                <c:pt idx="243">
                  <c:v>2.7449766295763582E-3</c:v>
                </c:pt>
                <c:pt idx="244">
                  <c:v>2.6176909716895936E-3</c:v>
                </c:pt>
                <c:pt idx="245">
                  <c:v>2.496307600375731E-3</c:v>
                </c:pt>
                <c:pt idx="246">
                  <c:v>2.3805528242592604E-3</c:v>
                </c:pt>
                <c:pt idx="247">
                  <c:v>2.2701656431426123E-3</c:v>
                </c:pt>
                <c:pt idx="248">
                  <c:v>2.1648971595111385E-3</c:v>
                </c:pt>
                <c:pt idx="249">
                  <c:v>2.0645100173269514E-3</c:v>
                </c:pt>
                <c:pt idx="250">
                  <c:v>1.9687778668460083E-3</c:v>
                </c:pt>
                <c:pt idx="251">
                  <c:v>1.8774848542519222E-3</c:v>
                </c:pt>
                <c:pt idx="252">
                  <c:v>1.7904251349556031E-3</c:v>
                </c:pt>
                <c:pt idx="253">
                  <c:v>1.7074024094633998E-3</c:v>
                </c:pt>
                <c:pt idx="254">
                  <c:v>1.6282294807672744E-3</c:v>
                </c:pt>
                <c:pt idx="255">
                  <c:v>1.5527278322588598E-3</c:v>
                </c:pt>
                <c:pt idx="256">
                  <c:v>1.4807272252159306E-3</c:v>
                </c:pt>
                <c:pt idx="257">
                  <c:v>1.4120653149534957E-3</c:v>
                </c:pt>
                <c:pt idx="258">
                  <c:v>1.3465872847741752E-3</c:v>
                </c:pt>
                <c:pt idx="259">
                  <c:v>1.2841454968924063E-3</c:v>
                </c:pt>
                <c:pt idx="260">
                  <c:v>1.2245991595454459E-3</c:v>
                </c:pt>
                <c:pt idx="261">
                  <c:v>1.1678140095405906E-3</c:v>
                </c:pt>
                <c:pt idx="262">
                  <c:v>1.1136620095227635E-3</c:v>
                </c:pt>
                <c:pt idx="263">
                  <c:v>1.0620210592799657E-3</c:v>
                </c:pt>
                <c:pt idx="264">
                  <c:v>1.0127747204355774E-3</c:v>
                </c:pt>
                <c:pt idx="265">
                  <c:v>9.6581195390680686E-4</c:v>
                </c:pt>
                <c:pt idx="266">
                  <c:v>9.2102686953728996E-4</c:v>
                </c:pt>
                <c:pt idx="267">
                  <c:v>8.7831848733932363E-4</c:v>
                </c:pt>
                <c:pt idx="268">
                  <c:v>8.3759050980738103E-4</c:v>
                </c:pt>
                <c:pt idx="269">
                  <c:v>7.9875110478957101E-4</c:v>
                </c:pt>
                <c:pt idx="270">
                  <c:v>7.6171269842739697E-4</c:v>
                </c:pt>
                <c:pt idx="271">
                  <c:v>7.2639177769701036E-4</c:v>
                </c:pt>
                <c:pt idx="272">
                  <c:v>6.9270870210668626E-4</c:v>
                </c:pt>
                <c:pt idx="273">
                  <c:v>6.6058752412596737E-4</c:v>
                </c:pt>
                <c:pt idx="274">
                  <c:v>6.2995581794159214E-4</c:v>
                </c:pt>
                <c:pt idx="275">
                  <c:v>6.0074451615405543E-4</c:v>
                </c:pt>
                <c:pt idx="276">
                  <c:v>5.7288775404663698E-4</c:v>
                </c:pt>
                <c:pt idx="277">
                  <c:v>5.4632272107571825E-4</c:v>
                </c:pt>
                <c:pt idx="278">
                  <c:v>5.209895192475702E-4</c:v>
                </c:pt>
                <c:pt idx="279">
                  <c:v>4.968310280622488E-4</c:v>
                </c:pt>
                <c:pt idx="280">
                  <c:v>4.7379277572010827E-4</c:v>
                </c:pt>
                <c:pt idx="281">
                  <c:v>4.5182281630051291E-4</c:v>
                </c:pt>
                <c:pt idx="282">
                  <c:v>4.3087161263582628E-4</c:v>
                </c:pt>
                <c:pt idx="283">
                  <c:v>4.1089192461657111E-4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B44-4C36-B7C1-90A7150B1DBC}"/>
            </c:ext>
          </c:extLst>
        </c:ser>
        <c:ser>
          <c:idx val="2"/>
          <c:order val="2"/>
          <c:tx>
            <c:v>10 Year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'HydoFlow Output'!$E$3:$E$286</c:f>
              <c:numCache>
                <c:formatCode>0.000</c:formatCode>
                <c:ptCount val="28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  <c:pt idx="121">
                  <c:v>726</c:v>
                </c:pt>
                <c:pt idx="122">
                  <c:v>732</c:v>
                </c:pt>
                <c:pt idx="123">
                  <c:v>738</c:v>
                </c:pt>
                <c:pt idx="124">
                  <c:v>744</c:v>
                </c:pt>
                <c:pt idx="125">
                  <c:v>750</c:v>
                </c:pt>
                <c:pt idx="126">
                  <c:v>756</c:v>
                </c:pt>
                <c:pt idx="127">
                  <c:v>762</c:v>
                </c:pt>
                <c:pt idx="128">
                  <c:v>768</c:v>
                </c:pt>
                <c:pt idx="129">
                  <c:v>774</c:v>
                </c:pt>
                <c:pt idx="130">
                  <c:v>780</c:v>
                </c:pt>
                <c:pt idx="131">
                  <c:v>786</c:v>
                </c:pt>
                <c:pt idx="132">
                  <c:v>792</c:v>
                </c:pt>
                <c:pt idx="133">
                  <c:v>798</c:v>
                </c:pt>
                <c:pt idx="134">
                  <c:v>804</c:v>
                </c:pt>
                <c:pt idx="135">
                  <c:v>810</c:v>
                </c:pt>
                <c:pt idx="136">
                  <c:v>816</c:v>
                </c:pt>
                <c:pt idx="137">
                  <c:v>822</c:v>
                </c:pt>
                <c:pt idx="138">
                  <c:v>828</c:v>
                </c:pt>
                <c:pt idx="139">
                  <c:v>834</c:v>
                </c:pt>
                <c:pt idx="140">
                  <c:v>840</c:v>
                </c:pt>
                <c:pt idx="141">
                  <c:v>846</c:v>
                </c:pt>
                <c:pt idx="142">
                  <c:v>852</c:v>
                </c:pt>
                <c:pt idx="143">
                  <c:v>858</c:v>
                </c:pt>
                <c:pt idx="144">
                  <c:v>864</c:v>
                </c:pt>
                <c:pt idx="145">
                  <c:v>870</c:v>
                </c:pt>
                <c:pt idx="146">
                  <c:v>876</c:v>
                </c:pt>
                <c:pt idx="147">
                  <c:v>882</c:v>
                </c:pt>
                <c:pt idx="148">
                  <c:v>888</c:v>
                </c:pt>
                <c:pt idx="149">
                  <c:v>894</c:v>
                </c:pt>
                <c:pt idx="150">
                  <c:v>900</c:v>
                </c:pt>
                <c:pt idx="151">
                  <c:v>906</c:v>
                </c:pt>
                <c:pt idx="152">
                  <c:v>912</c:v>
                </c:pt>
                <c:pt idx="153">
                  <c:v>918</c:v>
                </c:pt>
                <c:pt idx="154">
                  <c:v>924</c:v>
                </c:pt>
                <c:pt idx="155">
                  <c:v>930</c:v>
                </c:pt>
                <c:pt idx="156">
                  <c:v>936</c:v>
                </c:pt>
                <c:pt idx="157">
                  <c:v>942</c:v>
                </c:pt>
                <c:pt idx="158">
                  <c:v>948</c:v>
                </c:pt>
                <c:pt idx="159">
                  <c:v>954</c:v>
                </c:pt>
                <c:pt idx="160">
                  <c:v>960</c:v>
                </c:pt>
                <c:pt idx="161">
                  <c:v>966</c:v>
                </c:pt>
                <c:pt idx="162">
                  <c:v>972</c:v>
                </c:pt>
                <c:pt idx="163">
                  <c:v>978</c:v>
                </c:pt>
                <c:pt idx="164">
                  <c:v>984</c:v>
                </c:pt>
                <c:pt idx="165">
                  <c:v>990</c:v>
                </c:pt>
                <c:pt idx="166">
                  <c:v>996</c:v>
                </c:pt>
                <c:pt idx="167">
                  <c:v>1002</c:v>
                </c:pt>
                <c:pt idx="168">
                  <c:v>1008</c:v>
                </c:pt>
                <c:pt idx="169">
                  <c:v>1014</c:v>
                </c:pt>
                <c:pt idx="170">
                  <c:v>1020</c:v>
                </c:pt>
                <c:pt idx="171">
                  <c:v>1026</c:v>
                </c:pt>
                <c:pt idx="172">
                  <c:v>1032</c:v>
                </c:pt>
                <c:pt idx="173">
                  <c:v>1038</c:v>
                </c:pt>
                <c:pt idx="174">
                  <c:v>1044</c:v>
                </c:pt>
                <c:pt idx="175">
                  <c:v>1050</c:v>
                </c:pt>
                <c:pt idx="176">
                  <c:v>1056</c:v>
                </c:pt>
                <c:pt idx="177">
                  <c:v>1062</c:v>
                </c:pt>
                <c:pt idx="178">
                  <c:v>1068</c:v>
                </c:pt>
                <c:pt idx="179">
                  <c:v>1074</c:v>
                </c:pt>
                <c:pt idx="180">
                  <c:v>1080</c:v>
                </c:pt>
                <c:pt idx="181">
                  <c:v>1086</c:v>
                </c:pt>
                <c:pt idx="182">
                  <c:v>1092</c:v>
                </c:pt>
                <c:pt idx="183">
                  <c:v>1098</c:v>
                </c:pt>
                <c:pt idx="184">
                  <c:v>1104</c:v>
                </c:pt>
                <c:pt idx="185">
                  <c:v>1110</c:v>
                </c:pt>
                <c:pt idx="186">
                  <c:v>1116</c:v>
                </c:pt>
                <c:pt idx="187">
                  <c:v>1122</c:v>
                </c:pt>
                <c:pt idx="188">
                  <c:v>1128</c:v>
                </c:pt>
                <c:pt idx="189">
                  <c:v>1134</c:v>
                </c:pt>
                <c:pt idx="190">
                  <c:v>1140</c:v>
                </c:pt>
                <c:pt idx="191">
                  <c:v>1146</c:v>
                </c:pt>
                <c:pt idx="192">
                  <c:v>1152</c:v>
                </c:pt>
                <c:pt idx="193">
                  <c:v>1158</c:v>
                </c:pt>
                <c:pt idx="194">
                  <c:v>1164</c:v>
                </c:pt>
                <c:pt idx="195">
                  <c:v>1170</c:v>
                </c:pt>
                <c:pt idx="196">
                  <c:v>1176</c:v>
                </c:pt>
                <c:pt idx="197">
                  <c:v>1182</c:v>
                </c:pt>
                <c:pt idx="198">
                  <c:v>1188</c:v>
                </c:pt>
                <c:pt idx="199">
                  <c:v>1194</c:v>
                </c:pt>
                <c:pt idx="200">
                  <c:v>1200</c:v>
                </c:pt>
                <c:pt idx="201">
                  <c:v>1206</c:v>
                </c:pt>
                <c:pt idx="202">
                  <c:v>1212</c:v>
                </c:pt>
                <c:pt idx="203">
                  <c:v>1218</c:v>
                </c:pt>
                <c:pt idx="204">
                  <c:v>1224</c:v>
                </c:pt>
                <c:pt idx="205">
                  <c:v>1230</c:v>
                </c:pt>
                <c:pt idx="206">
                  <c:v>1236</c:v>
                </c:pt>
                <c:pt idx="207">
                  <c:v>1242</c:v>
                </c:pt>
                <c:pt idx="208">
                  <c:v>1248</c:v>
                </c:pt>
                <c:pt idx="209">
                  <c:v>1254</c:v>
                </c:pt>
                <c:pt idx="210">
                  <c:v>1260</c:v>
                </c:pt>
                <c:pt idx="211">
                  <c:v>1266</c:v>
                </c:pt>
                <c:pt idx="212">
                  <c:v>1272</c:v>
                </c:pt>
                <c:pt idx="213">
                  <c:v>1278</c:v>
                </c:pt>
                <c:pt idx="214">
                  <c:v>1284</c:v>
                </c:pt>
                <c:pt idx="215">
                  <c:v>1290</c:v>
                </c:pt>
                <c:pt idx="216">
                  <c:v>1296</c:v>
                </c:pt>
                <c:pt idx="217">
                  <c:v>1302</c:v>
                </c:pt>
                <c:pt idx="218">
                  <c:v>1308</c:v>
                </c:pt>
                <c:pt idx="219">
                  <c:v>1314</c:v>
                </c:pt>
                <c:pt idx="220">
                  <c:v>1320</c:v>
                </c:pt>
                <c:pt idx="221">
                  <c:v>1326</c:v>
                </c:pt>
                <c:pt idx="222">
                  <c:v>1332</c:v>
                </c:pt>
                <c:pt idx="223">
                  <c:v>1338</c:v>
                </c:pt>
                <c:pt idx="224">
                  <c:v>1344</c:v>
                </c:pt>
                <c:pt idx="225">
                  <c:v>1350</c:v>
                </c:pt>
                <c:pt idx="226">
                  <c:v>1356</c:v>
                </c:pt>
                <c:pt idx="227">
                  <c:v>1362</c:v>
                </c:pt>
                <c:pt idx="228">
                  <c:v>1368</c:v>
                </c:pt>
                <c:pt idx="229">
                  <c:v>1374</c:v>
                </c:pt>
                <c:pt idx="230">
                  <c:v>1380</c:v>
                </c:pt>
                <c:pt idx="231">
                  <c:v>1386</c:v>
                </c:pt>
                <c:pt idx="232">
                  <c:v>1392</c:v>
                </c:pt>
                <c:pt idx="233">
                  <c:v>1398</c:v>
                </c:pt>
                <c:pt idx="234">
                  <c:v>1404</c:v>
                </c:pt>
                <c:pt idx="235">
                  <c:v>1410</c:v>
                </c:pt>
                <c:pt idx="236">
                  <c:v>1416</c:v>
                </c:pt>
                <c:pt idx="237">
                  <c:v>1422</c:v>
                </c:pt>
                <c:pt idx="238">
                  <c:v>1428</c:v>
                </c:pt>
                <c:pt idx="239">
                  <c:v>1434</c:v>
                </c:pt>
                <c:pt idx="240">
                  <c:v>1440</c:v>
                </c:pt>
                <c:pt idx="241">
                  <c:v>1446</c:v>
                </c:pt>
                <c:pt idx="242">
                  <c:v>1452</c:v>
                </c:pt>
                <c:pt idx="243">
                  <c:v>1458</c:v>
                </c:pt>
                <c:pt idx="244">
                  <c:v>1464</c:v>
                </c:pt>
                <c:pt idx="245">
                  <c:v>1470</c:v>
                </c:pt>
                <c:pt idx="246">
                  <c:v>1476</c:v>
                </c:pt>
                <c:pt idx="247">
                  <c:v>1482</c:v>
                </c:pt>
                <c:pt idx="248">
                  <c:v>1488</c:v>
                </c:pt>
                <c:pt idx="249">
                  <c:v>1494</c:v>
                </c:pt>
                <c:pt idx="250">
                  <c:v>1500</c:v>
                </c:pt>
                <c:pt idx="251">
                  <c:v>1506</c:v>
                </c:pt>
                <c:pt idx="252">
                  <c:v>1512</c:v>
                </c:pt>
                <c:pt idx="253">
                  <c:v>1518</c:v>
                </c:pt>
                <c:pt idx="254">
                  <c:v>1524</c:v>
                </c:pt>
                <c:pt idx="255">
                  <c:v>1530</c:v>
                </c:pt>
                <c:pt idx="256">
                  <c:v>1536</c:v>
                </c:pt>
                <c:pt idx="257">
                  <c:v>1542</c:v>
                </c:pt>
                <c:pt idx="258">
                  <c:v>1548</c:v>
                </c:pt>
                <c:pt idx="259">
                  <c:v>1554</c:v>
                </c:pt>
                <c:pt idx="260">
                  <c:v>1560</c:v>
                </c:pt>
                <c:pt idx="261">
                  <c:v>1566</c:v>
                </c:pt>
                <c:pt idx="262">
                  <c:v>1572</c:v>
                </c:pt>
                <c:pt idx="263">
                  <c:v>1578</c:v>
                </c:pt>
                <c:pt idx="264">
                  <c:v>1584</c:v>
                </c:pt>
                <c:pt idx="265">
                  <c:v>1590</c:v>
                </c:pt>
                <c:pt idx="266">
                  <c:v>1596</c:v>
                </c:pt>
                <c:pt idx="267">
                  <c:v>1602</c:v>
                </c:pt>
                <c:pt idx="268">
                  <c:v>1608</c:v>
                </c:pt>
                <c:pt idx="269">
                  <c:v>1614</c:v>
                </c:pt>
                <c:pt idx="270">
                  <c:v>1620</c:v>
                </c:pt>
                <c:pt idx="271">
                  <c:v>1626</c:v>
                </c:pt>
                <c:pt idx="272">
                  <c:v>1632</c:v>
                </c:pt>
                <c:pt idx="273">
                  <c:v>1638</c:v>
                </c:pt>
                <c:pt idx="274">
                  <c:v>1644</c:v>
                </c:pt>
                <c:pt idx="275">
                  <c:v>1650</c:v>
                </c:pt>
                <c:pt idx="276">
                  <c:v>1656</c:v>
                </c:pt>
                <c:pt idx="277">
                  <c:v>1662</c:v>
                </c:pt>
                <c:pt idx="278">
                  <c:v>1668</c:v>
                </c:pt>
                <c:pt idx="279">
                  <c:v>1674</c:v>
                </c:pt>
                <c:pt idx="280">
                  <c:v>1680</c:v>
                </c:pt>
                <c:pt idx="281">
                  <c:v>1686</c:v>
                </c:pt>
                <c:pt idx="282">
                  <c:v>1692</c:v>
                </c:pt>
                <c:pt idx="283">
                  <c:v>1698</c:v>
                </c:pt>
              </c:numCache>
            </c:numRef>
          </c:xVal>
          <c:yVal>
            <c:numRef>
              <c:f>'HydoFlow Output'!$F$3:$F$286</c:f>
              <c:numCache>
                <c:formatCode>0.000</c:formatCode>
                <c:ptCount val="284"/>
                <c:pt idx="0">
                  <c:v>0</c:v>
                </c:pt>
                <c:pt idx="1">
                  <c:v>0.17631594050158433</c:v>
                </c:pt>
                <c:pt idx="2">
                  <c:v>0.7035433795561441</c:v>
                </c:pt>
                <c:pt idx="3">
                  <c:v>1.5765379562464044</c:v>
                </c:pt>
                <c:pt idx="4">
                  <c:v>2.7867815266962261</c:v>
                </c:pt>
                <c:pt idx="5">
                  <c:v>4.3224652788768321</c:v>
                </c:pt>
                <c:pt idx="6">
                  <c:v>6.1686049557279787</c:v>
                </c:pt>
                <c:pt idx="7">
                  <c:v>8.3071870623176576</c:v>
                </c:pt>
                <c:pt idx="8">
                  <c:v>10.717344630440939</c:v>
                </c:pt>
                <c:pt idx="9">
                  <c:v>13.375560825655057</c:v>
                </c:pt>
                <c:pt idx="10">
                  <c:v>16.255898410078675</c:v>
                </c:pt>
                <c:pt idx="11">
                  <c:v>19.330252821998485</c:v>
                </c:pt>
                <c:pt idx="12">
                  <c:v>22.568626402888018</c:v>
                </c:pt>
                <c:pt idx="13">
                  <c:v>25.939421096100364</c:v>
                </c:pt>
                <c:pt idx="14">
                  <c:v>29.409746761260791</c:v>
                </c:pt>
                <c:pt idx="15">
                  <c:v>32.945742096017355</c:v>
                </c:pt>
                <c:pt idx="16">
                  <c:v>36.512905033792464</c:v>
                </c:pt>
                <c:pt idx="17">
                  <c:v>40.07642939371749</c:v>
                </c:pt>
                <c:pt idx="18">
                  <c:v>43.60154449792747</c:v>
                </c:pt>
                <c:pt idx="19">
                  <c:v>47.053854442439217</c:v>
                </c:pt>
                <c:pt idx="20">
                  <c:v>50.399673711216835</c:v>
                </c:pt>
                <c:pt idx="21">
                  <c:v>53.606355858708405</c:v>
                </c:pt>
                <c:pt idx="22">
                  <c:v>56.642612053772552</c:v>
                </c:pt>
                <c:pt idx="23">
                  <c:v>59.4788163768389</c:v>
                </c:pt>
                <c:pt idx="24">
                  <c:v>62.087294891400759</c:v>
                </c:pt>
                <c:pt idx="25">
                  <c:v>64.442595669258196</c:v>
                </c:pt>
                <c:pt idx="26">
                  <c:v>66.521737134771314</c:v>
                </c:pt>
                <c:pt idx="27">
                  <c:v>68.304432304933655</c:v>
                </c:pt>
                <c:pt idx="28">
                  <c:v>69.773286737268421</c:v>
                </c:pt>
                <c:pt idx="29">
                  <c:v>70.91396825409457</c:v>
                </c:pt>
                <c:pt idx="30">
                  <c:v>71.71534678709709</c:v>
                </c:pt>
                <c:pt idx="31">
                  <c:v>72.169602977684718</c:v>
                </c:pt>
                <c:pt idx="32">
                  <c:v>72.272304473479366</c:v>
                </c:pt>
                <c:pt idx="33">
                  <c:v>72.02244917648315</c:v>
                </c:pt>
                <c:pt idx="34">
                  <c:v>71.422475020933973</c:v>
                </c:pt>
                <c:pt idx="35">
                  <c:v>70.478236185443478</c:v>
                </c:pt>
                <c:pt idx="36">
                  <c:v>69.198945971524537</c:v>
                </c:pt>
                <c:pt idx="37">
                  <c:v>67.597086905864572</c:v>
                </c:pt>
                <c:pt idx="38">
                  <c:v>65.688288943511338</c:v>
                </c:pt>
                <c:pt idx="39">
                  <c:v>63.491176960389538</c:v>
                </c:pt>
                <c:pt idx="40">
                  <c:v>61.06370013007426</c:v>
                </c:pt>
                <c:pt idx="41">
                  <c:v>58.61584063068522</c:v>
                </c:pt>
                <c:pt idx="42">
                  <c:v>56.266108433048025</c:v>
                </c:pt>
                <c:pt idx="43">
                  <c:v>54.010569909701054</c:v>
                </c:pt>
                <c:pt idx="44">
                  <c:v>51.845449120439163</c:v>
                </c:pt>
                <c:pt idx="45">
                  <c:v>49.767121491107481</c:v>
                </c:pt>
                <c:pt idx="46">
                  <c:v>47.772107745793058</c:v>
                </c:pt>
                <c:pt idx="47">
                  <c:v>45.857068082256802</c:v>
                </c:pt>
                <c:pt idx="48">
                  <c:v>44.018796580854648</c:v>
                </c:pt>
                <c:pt idx="49">
                  <c:v>42.254215837588312</c:v>
                </c:pt>
                <c:pt idx="50">
                  <c:v>40.560371812300787</c:v>
                </c:pt>
                <c:pt idx="51">
                  <c:v>38.934428883392158</c:v>
                </c:pt>
                <c:pt idx="52">
                  <c:v>37.37366510077689</c:v>
                </c:pt>
                <c:pt idx="53">
                  <c:v>35.875467629135883</c:v>
                </c:pt>
                <c:pt idx="54">
                  <c:v>34.437328373834639</c:v>
                </c:pt>
                <c:pt idx="55">
                  <c:v>33.056839782185172</c:v>
                </c:pt>
                <c:pt idx="56">
                  <c:v>31.731690813022887</c:v>
                </c:pt>
                <c:pt idx="57">
                  <c:v>30.459663067850606</c:v>
                </c:pt>
                <c:pt idx="58">
                  <c:v>29.23862707707373</c:v>
                </c:pt>
                <c:pt idx="59">
                  <c:v>28.066538735108683</c:v>
                </c:pt>
                <c:pt idx="60">
                  <c:v>26.941435878397431</c:v>
                </c:pt>
                <c:pt idx="61">
                  <c:v>25.86143500059875</c:v>
                </c:pt>
                <c:pt idx="62">
                  <c:v>24.824728099457818</c:v>
                </c:pt>
                <c:pt idx="63">
                  <c:v>23.829579650075221</c:v>
                </c:pt>
                <c:pt idx="64">
                  <c:v>22.874323699508345</c:v>
                </c:pt>
                <c:pt idx="65">
                  <c:v>21.957361077841661</c:v>
                </c:pt>
                <c:pt idx="66">
                  <c:v>21.077156721056575</c:v>
                </c:pt>
                <c:pt idx="67">
                  <c:v>20.232237101219443</c:v>
                </c:pt>
                <c:pt idx="68">
                  <c:v>19.421187759685694</c:v>
                </c:pt>
                <c:pt idx="69">
                  <c:v>18.642650939190087</c:v>
                </c:pt>
                <c:pt idx="70">
                  <c:v>17.895323310859638</c:v>
                </c:pt>
                <c:pt idx="71">
                  <c:v>17.177953792343491</c:v>
                </c:pt>
                <c:pt idx="72">
                  <c:v>16.489341453407537</c:v>
                </c:pt>
                <c:pt idx="73">
                  <c:v>15.828333505487368</c:v>
                </c:pt>
                <c:pt idx="74">
                  <c:v>15.193823371833949</c:v>
                </c:pt>
                <c:pt idx="75">
                  <c:v>14.584748835021443</c:v>
                </c:pt>
                <c:pt idx="76">
                  <c:v>14.000090258715696</c:v>
                </c:pt>
                <c:pt idx="77">
                  <c:v>13.438868880726794</c:v>
                </c:pt>
                <c:pt idx="78">
                  <c:v>12.900145174487955</c:v>
                </c:pt>
                <c:pt idx="79">
                  <c:v>12.383017276217736</c:v>
                </c:pt>
                <c:pt idx="80">
                  <c:v>11.886619475132647</c:v>
                </c:pt>
                <c:pt idx="81">
                  <c:v>11.410120764182512</c:v>
                </c:pt>
                <c:pt idx="82">
                  <c:v>10.952723448882507</c:v>
                </c:pt>
                <c:pt idx="83">
                  <c:v>10.51366181191295</c:v>
                </c:pt>
                <c:pt idx="84">
                  <c:v>10.092200831251223</c:v>
                </c:pt>
                <c:pt idx="85">
                  <c:v>9.6876349496898939</c:v>
                </c:pt>
                <c:pt idx="86">
                  <c:v>9.2992868936812059</c:v>
                </c:pt>
                <c:pt idx="87">
                  <c:v>8.9265065395305037</c:v>
                </c:pt>
                <c:pt idx="88">
                  <c:v>8.5686698250405051</c:v>
                </c:pt>
                <c:pt idx="89">
                  <c:v>8.2251777047845422</c:v>
                </c:pt>
                <c:pt idx="90">
                  <c:v>7.895455147259673</c:v>
                </c:pt>
                <c:pt idx="91">
                  <c:v>7.5789501722409502</c:v>
                </c:pt>
                <c:pt idx="92">
                  <c:v>7.2751329267252451</c:v>
                </c:pt>
                <c:pt idx="93">
                  <c:v>6.9834947979176585</c:v>
                </c:pt>
                <c:pt idx="94">
                  <c:v>6.7035475617756841</c:v>
                </c:pt>
                <c:pt idx="95">
                  <c:v>6.4348225656856251</c:v>
                </c:pt>
                <c:pt idx="96">
                  <c:v>6.1768699439030659</c:v>
                </c:pt>
                <c:pt idx="97">
                  <c:v>5.929257864443982</c:v>
                </c:pt>
                <c:pt idx="98">
                  <c:v>5.6915718061656628</c:v>
                </c:pt>
                <c:pt idx="99">
                  <c:v>5.4634138648273591</c:v>
                </c:pt>
                <c:pt idx="100">
                  <c:v>5.2444020869687673</c:v>
                </c:pt>
                <c:pt idx="101">
                  <c:v>5.0341698304914084</c:v>
                </c:pt>
                <c:pt idx="102">
                  <c:v>4.8323651508723167</c:v>
                </c:pt>
                <c:pt idx="103">
                  <c:v>4.6386502119825623</c:v>
                </c:pt>
                <c:pt idx="104">
                  <c:v>4.4527007205243461</c:v>
                </c:pt>
                <c:pt idx="105">
                  <c:v>4.2742053831397069</c:v>
                </c:pt>
                <c:pt idx="106">
                  <c:v>4.1028653852822004</c:v>
                </c:pt>
                <c:pt idx="107">
                  <c:v>3.9383938909789755</c:v>
                </c:pt>
                <c:pt idx="108">
                  <c:v>3.7805155626458933</c:v>
                </c:pt>
                <c:pt idx="109">
                  <c:v>3.6289661001518354</c:v>
                </c:pt>
                <c:pt idx="110">
                  <c:v>3.4834917983605118</c:v>
                </c:pt>
                <c:pt idx="111">
                  <c:v>3.343849122409059</c:v>
                </c:pt>
                <c:pt idx="112">
                  <c:v>3.2098043000124994</c:v>
                </c:pt>
                <c:pt idx="113">
                  <c:v>3.0811329301114188</c:v>
                </c:pt>
                <c:pt idx="114">
                  <c:v>2.9576196072078322</c:v>
                </c:pt>
                <c:pt idx="115">
                  <c:v>2.8390575607602506</c:v>
                </c:pt>
                <c:pt idx="116">
                  <c:v>2.72524830903434</c:v>
                </c:pt>
                <c:pt idx="117">
                  <c:v>2.6160013268296352</c:v>
                </c:pt>
                <c:pt idx="118">
                  <c:v>2.5111337265261184</c:v>
                </c:pt>
                <c:pt idx="119">
                  <c:v>2.410469951916665</c:v>
                </c:pt>
                <c:pt idx="120">
                  <c:v>2.3138414843127988</c:v>
                </c:pt>
                <c:pt idx="121">
                  <c:v>2.2210865604318286</c:v>
                </c:pt>
                <c:pt idx="122">
                  <c:v>2.1320499015929926</c:v>
                </c:pt>
                <c:pt idx="123">
                  <c:v>2.046582453769346</c:v>
                </c:pt>
                <c:pt idx="124">
                  <c:v>1.9645411380601638</c:v>
                </c:pt>
                <c:pt idx="125">
                  <c:v>1.8857886111661601</c:v>
                </c:pt>
                <c:pt idx="126">
                  <c:v>1.8101930354665261</c:v>
                </c:pt>
                <c:pt idx="127">
                  <c:v>1.7376278583129032</c:v>
                </c:pt>
                <c:pt idx="128">
                  <c:v>1.6679716001707678</c:v>
                </c:pt>
                <c:pt idx="129">
                  <c:v>1.6011076512536226</c:v>
                </c:pt>
                <c:pt idx="130">
                  <c:v>1.5369240763094747</c:v>
                </c:pt>
                <c:pt idx="131">
                  <c:v>1.4753134272328559</c:v>
                </c:pt>
                <c:pt idx="132">
                  <c:v>1.4161725631886626</c:v>
                </c:pt>
                <c:pt idx="133">
                  <c:v>1.3594024779466736</c:v>
                </c:pt>
                <c:pt idx="134">
                  <c:v>1.3049081341377253</c:v>
                </c:pt>
                <c:pt idx="135">
                  <c:v>1.2525983041540387</c:v>
                </c:pt>
                <c:pt idx="136">
                  <c:v>1.2023854174273796</c:v>
                </c:pt>
                <c:pt idx="137">
                  <c:v>1.1541854138293854</c:v>
                </c:pt>
                <c:pt idx="138">
                  <c:v>1.1079176029486109</c:v>
                </c:pt>
                <c:pt idx="139">
                  <c:v>1.063504529008757</c:v>
                </c:pt>
                <c:pt idx="140">
                  <c:v>1.0208718412018938</c:v>
                </c:pt>
                <c:pt idx="141">
                  <c:v>0.97994816921965755</c:v>
                </c:pt>
                <c:pt idx="142">
                  <c:v>0.94066500377400786</c:v>
                </c:pt>
                <c:pt idx="143">
                  <c:v>0.90295658190756023</c:v>
                </c:pt>
                <c:pt idx="144">
                  <c:v>0.86675977690147676</c:v>
                </c:pt>
                <c:pt idx="145">
                  <c:v>0.83201399259661024</c:v>
                </c:pt>
                <c:pt idx="146">
                  <c:v>0.79866106195100861</c:v>
                </c:pt>
                <c:pt idx="147">
                  <c:v>0.76664514966392994</c:v>
                </c:pt>
                <c:pt idx="148">
                  <c:v>0.73591265870337685</c:v>
                </c:pt>
                <c:pt idx="149">
                  <c:v>0.70641214058065549</c:v>
                </c:pt>
                <c:pt idx="150">
                  <c:v>0.67809420922175201</c:v>
                </c:pt>
                <c:pt idx="151">
                  <c:v>0.65091145829135688</c:v>
                </c:pt>
                <c:pt idx="152">
                  <c:v>0.62481838183110905</c:v>
                </c:pt>
                <c:pt idx="153">
                  <c:v>0.59977129807922047</c:v>
                </c:pt>
                <c:pt idx="154">
                  <c:v>0.57572827634393842</c:v>
                </c:pt>
                <c:pt idx="155">
                  <c:v>0.55264906680843107</c:v>
                </c:pt>
                <c:pt idx="156">
                  <c:v>0.53049503314958235</c:v>
                </c:pt>
                <c:pt idx="157">
                  <c:v>0.50922908785789944</c:v>
                </c:pt>
                <c:pt idx="158">
                  <c:v>0.48881563015024432</c:v>
                </c:pt>
                <c:pt idx="159">
                  <c:v>0.46922048637146407</c:v>
                </c:pt>
                <c:pt idx="160">
                  <c:v>0.45041085278513271</c:v>
                </c:pt>
                <c:pt idx="161">
                  <c:v>0.43235524065764175</c:v>
                </c:pt>
                <c:pt idx="162">
                  <c:v>0.4150234235437103</c:v>
                </c:pt>
                <c:pt idx="163">
                  <c:v>0.39838638668504617</c:v>
                </c:pt>
                <c:pt idx="164">
                  <c:v>0.38241627843747927</c:v>
                </c:pt>
                <c:pt idx="165">
                  <c:v>0.36708636364521863</c:v>
                </c:pt>
                <c:pt idx="166">
                  <c:v>0.35237097888420577</c:v>
                </c:pt>
                <c:pt idx="167">
                  <c:v>0.33824548949962335</c:v>
                </c:pt>
                <c:pt idx="168">
                  <c:v>0.32468624836563603</c:v>
                </c:pt>
                <c:pt idx="169">
                  <c:v>0.31167055629833929</c:v>
                </c:pt>
                <c:pt idx="170">
                  <c:v>0.29917662405562184</c:v>
                </c:pt>
                <c:pt idx="171">
                  <c:v>0.28718353586034828</c:v>
                </c:pt>
                <c:pt idx="172">
                  <c:v>0.2756712143857829</c:v>
                </c:pt>
                <c:pt idx="173">
                  <c:v>0.26462038714464081</c:v>
                </c:pt>
                <c:pt idx="174">
                  <c:v>0.25401255422550562</c:v>
                </c:pt>
                <c:pt idx="175">
                  <c:v>0.2438299573225913</c:v>
                </c:pt>
                <c:pt idx="176">
                  <c:v>0.23405555000701209</c:v>
                </c:pt>
                <c:pt idx="177">
                  <c:v>0.22467296918978416</c:v>
                </c:pt>
                <c:pt idx="178">
                  <c:v>0.21566650772879117</c:v>
                </c:pt>
                <c:pt idx="179">
                  <c:v>0.20702108813385281</c:v>
                </c:pt>
                <c:pt idx="180">
                  <c:v>0.19872223732587962</c:v>
                </c:pt>
                <c:pt idx="181">
                  <c:v>0.19075606240785439</c:v>
                </c:pt>
                <c:pt idx="182">
                  <c:v>0.18310922740708538</c:v>
                </c:pt>
                <c:pt idx="183">
                  <c:v>0.17576893094978863</c:v>
                </c:pt>
                <c:pt idx="184">
                  <c:v>0.16872288483063125</c:v>
                </c:pt>
                <c:pt idx="185">
                  <c:v>0.16195929344135732</c:v>
                </c:pt>
                <c:pt idx="186">
                  <c:v>0.15546683402405581</c:v>
                </c:pt>
                <c:pt idx="187">
                  <c:v>0.14923463771601897</c:v>
                </c:pt>
                <c:pt idx="188">
                  <c:v>0.14325227135445082</c:v>
                </c:pt>
                <c:pt idx="189">
                  <c:v>0.1375097200105741</c:v>
                </c:pt>
                <c:pt idx="190">
                  <c:v>0.13199737022388908</c:v>
                </c:pt>
                <c:pt idx="191">
                  <c:v>0.12670599390852241</c:v>
                </c:pt>
                <c:pt idx="192">
                  <c:v>0.12162673290472112</c:v>
                </c:pt>
                <c:pt idx="193">
                  <c:v>0.11675108414962962</c:v>
                </c:pt>
                <c:pt idx="194">
                  <c:v>0.11207088544252766</c:v>
                </c:pt>
                <c:pt idx="195">
                  <c:v>0.10757830178069469</c:v>
                </c:pt>
                <c:pt idx="196">
                  <c:v>0.10326581224303039</c:v>
                </c:pt>
                <c:pt idx="197">
                  <c:v>9.9126197399469138E-2</c:v>
                </c:pt>
                <c:pt idx="198">
                  <c:v>9.5152527225114775E-2</c:v>
                </c:pt>
                <c:pt idx="199">
                  <c:v>9.1338149498859711E-2</c:v>
                </c:pt>
                <c:pt idx="200">
                  <c:v>8.767667866707031E-2</c:v>
                </c:pt>
                <c:pt idx="201">
                  <c:v>8.4161985153691693E-2</c:v>
                </c:pt>
                <c:pt idx="202">
                  <c:v>8.0788185098879084E-2</c:v>
                </c:pt>
                <c:pt idx="203">
                  <c:v>7.7549630508976425E-2</c:v>
                </c:pt>
                <c:pt idx="204">
                  <c:v>7.4440899801352489E-2</c:v>
                </c:pt>
                <c:pt idx="205">
                  <c:v>7.1456788728265525E-2</c:v>
                </c:pt>
                <c:pt idx="206">
                  <c:v>6.8592301664564412E-2</c:v>
                </c:pt>
                <c:pt idx="207">
                  <c:v>6.58426432446374E-2</c:v>
                </c:pt>
                <c:pt idx="208">
                  <c:v>6.3203210334611515E-2</c:v>
                </c:pt>
                <c:pt idx="209">
                  <c:v>6.0669584326362692E-2</c:v>
                </c:pt>
                <c:pt idx="210">
                  <c:v>5.8237523740434817E-2</c:v>
                </c:pt>
                <c:pt idx="211">
                  <c:v>5.5902957125485972E-2</c:v>
                </c:pt>
                <c:pt idx="212">
                  <c:v>5.3661976242374308E-2</c:v>
                </c:pt>
                <c:pt idx="213">
                  <c:v>5.15108295214734E-2</c:v>
                </c:pt>
                <c:pt idx="214">
                  <c:v>4.9445915782264156E-2</c:v>
                </c:pt>
                <c:pt idx="215">
                  <c:v>4.7463778204688827E-2</c:v>
                </c:pt>
                <c:pt idx="216">
                  <c:v>4.5561098542176603E-2</c:v>
                </c:pt>
                <c:pt idx="217">
                  <c:v>4.3734691566649421E-2</c:v>
                </c:pt>
                <c:pt idx="218">
                  <c:v>4.1981499736212798E-2</c:v>
                </c:pt>
                <c:pt idx="219">
                  <c:v>4.0298588076601943E-2</c:v>
                </c:pt>
                <c:pt idx="220">
                  <c:v>3.8683139267814588E-2</c:v>
                </c:pt>
                <c:pt idx="221">
                  <c:v>3.7132448927707375E-2</c:v>
                </c:pt>
                <c:pt idx="222">
                  <c:v>3.5643921084657443E-2</c:v>
                </c:pt>
                <c:pt idx="223">
                  <c:v>3.4215063831711828E-2</c:v>
                </c:pt>
                <c:pt idx="224">
                  <c:v>3.2843485154948907E-2</c:v>
                </c:pt>
                <c:pt idx="225">
                  <c:v>3.1526888929067909E-2</c:v>
                </c:pt>
                <c:pt idx="226">
                  <c:v>3.0263071073503761E-2</c:v>
                </c:pt>
                <c:pt idx="227">
                  <c:v>2.904991586263115E-2</c:v>
                </c:pt>
                <c:pt idx="228">
                  <c:v>2.7885392383881581E-2</c:v>
                </c:pt>
                <c:pt idx="229">
                  <c:v>2.676755113784391E-2</c:v>
                </c:pt>
                <c:pt idx="230">
                  <c:v>2.5694520774656244E-2</c:v>
                </c:pt>
                <c:pt idx="231">
                  <c:v>2.4664504961226776E-2</c:v>
                </c:pt>
                <c:pt idx="232">
                  <c:v>2.3675779374037382E-2</c:v>
                </c:pt>
                <c:pt idx="233">
                  <c:v>2.2726688812497099E-2</c:v>
                </c:pt>
                <c:pt idx="234">
                  <c:v>2.1815644428012964E-2</c:v>
                </c:pt>
                <c:pt idx="235">
                  <c:v>2.0941121064137983E-2</c:v>
                </c:pt>
                <c:pt idx="236">
                  <c:v>2.0101654703345639E-2</c:v>
                </c:pt>
                <c:pt idx="237">
                  <c:v>1.9295840016154964E-2</c:v>
                </c:pt>
                <c:pt idx="238">
                  <c:v>1.8522328008503567E-2</c:v>
                </c:pt>
                <c:pt idx="239">
                  <c:v>1.7779823763431082E-2</c:v>
                </c:pt>
                <c:pt idx="240">
                  <c:v>1.7067084273290935E-2</c:v>
                </c:pt>
                <c:pt idx="241">
                  <c:v>1.6382916358862951E-2</c:v>
                </c:pt>
                <c:pt idx="242">
                  <c:v>1.5726174671881782E-2</c:v>
                </c:pt>
                <c:pt idx="243">
                  <c:v>1.5095759777638258E-2</c:v>
                </c:pt>
                <c:pt idx="244">
                  <c:v>1.4490616314443728E-2</c:v>
                </c:pt>
                <c:pt idx="245">
                  <c:v>1.3909731226875256E-2</c:v>
                </c:pt>
                <c:pt idx="246">
                  <c:v>1.335213206984537E-2</c:v>
                </c:pt>
                <c:pt idx="247">
                  <c:v>1.2816885380656106E-2</c:v>
                </c:pt>
                <c:pt idx="248">
                  <c:v>1.2303095116312663E-2</c:v>
                </c:pt>
                <c:pt idx="249">
                  <c:v>1.1809901153480408E-2</c:v>
                </c:pt>
                <c:pt idx="250">
                  <c:v>1.1336477848574012E-2</c:v>
                </c:pt>
                <c:pt idx="251">
                  <c:v>1.0882032655568431E-2</c:v>
                </c:pt>
                <c:pt idx="252">
                  <c:v>1.0445804799217574E-2</c:v>
                </c:pt>
                <c:pt idx="253">
                  <c:v>1.0027064001459474E-2</c:v>
                </c:pt>
                <c:pt idx="254">
                  <c:v>9.6251092588764079E-3</c:v>
                </c:pt>
                <c:pt idx="255">
                  <c:v>9.2392676691625351E-3</c:v>
                </c:pt>
                <c:pt idx="256">
                  <c:v>8.8688933046353041E-3</c:v>
                </c:pt>
                <c:pt idx="257">
                  <c:v>8.5133661309040407E-3</c:v>
                </c:pt>
                <c:pt idx="258">
                  <c:v>8.172090968886013E-3</c:v>
                </c:pt>
                <c:pt idx="259">
                  <c:v>7.8444964984322636E-3</c:v>
                </c:pt>
                <c:pt idx="260">
                  <c:v>7.5300343018947424E-3</c:v>
                </c:pt>
                <c:pt idx="261">
                  <c:v>7.2281779460342975E-3</c:v>
                </c:pt>
                <c:pt idx="262">
                  <c:v>6.9384221007320309E-3</c:v>
                </c:pt>
                <c:pt idx="263">
                  <c:v>6.6602816930287807E-3</c:v>
                </c:pt>
                <c:pt idx="264">
                  <c:v>6.3932910950768359E-3</c:v>
                </c:pt>
                <c:pt idx="265">
                  <c:v>6.1370033446439681E-3</c:v>
                </c:pt>
                <c:pt idx="266">
                  <c:v>5.8909893968653523E-3</c:v>
                </c:pt>
                <c:pt idx="267">
                  <c:v>5.6548374059902633E-3</c:v>
                </c:pt>
                <c:pt idx="268">
                  <c:v>5.4281520359214918E-3</c:v>
                </c:pt>
                <c:pt idx="269">
                  <c:v>5.2105537983932393E-3</c:v>
                </c:pt>
                <c:pt idx="270">
                  <c:v>5.0016784176792426E-3</c:v>
                </c:pt>
                <c:pt idx="271">
                  <c:v>4.8011762207680548E-3</c:v>
                </c:pt>
                <c:pt idx="272">
                  <c:v>4.6087115519842644E-3</c:v>
                </c:pt>
                <c:pt idx="273">
                  <c:v>4.4239622110757116E-3</c:v>
                </c:pt>
                <c:pt idx="274">
                  <c:v>4.2466189138262549E-3</c:v>
                </c:pt>
                <c:pt idx="275">
                  <c:v>4.0763847742907831E-3</c:v>
                </c:pt>
                <c:pt idx="276">
                  <c:v>3.9129748077860156E-3</c:v>
                </c:pt>
                <c:pt idx="277">
                  <c:v>3.7561154538047589E-3</c:v>
                </c:pt>
                <c:pt idx="278">
                  <c:v>3.6055441180551642E-3</c:v>
                </c:pt>
                <c:pt idx="279">
                  <c:v>3.4610087328582739E-3</c:v>
                </c:pt>
                <c:pt idx="280">
                  <c:v>3.3222673351678469E-3</c:v>
                </c:pt>
                <c:pt idx="281">
                  <c:v>3.1890876615061248E-3</c:v>
                </c:pt>
                <c:pt idx="282">
                  <c:v>3.0612467591374006E-3</c:v>
                </c:pt>
                <c:pt idx="283">
                  <c:v>2.938530612828439E-3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B44-4C36-B7C1-90A7150B1DBC}"/>
            </c:ext>
          </c:extLst>
        </c:ser>
        <c:ser>
          <c:idx val="3"/>
          <c:order val="3"/>
          <c:tx>
            <c:v>25 Year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'HydoFlow Output'!$G$3:$G$286</c:f>
              <c:numCache>
                <c:formatCode>0.000</c:formatCode>
                <c:ptCount val="28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  <c:pt idx="121">
                  <c:v>726</c:v>
                </c:pt>
                <c:pt idx="122">
                  <c:v>732</c:v>
                </c:pt>
                <c:pt idx="123">
                  <c:v>738</c:v>
                </c:pt>
                <c:pt idx="124">
                  <c:v>744</c:v>
                </c:pt>
                <c:pt idx="125">
                  <c:v>750</c:v>
                </c:pt>
                <c:pt idx="126">
                  <c:v>756</c:v>
                </c:pt>
                <c:pt idx="127">
                  <c:v>762</c:v>
                </c:pt>
                <c:pt idx="128">
                  <c:v>768</c:v>
                </c:pt>
                <c:pt idx="129">
                  <c:v>774</c:v>
                </c:pt>
                <c:pt idx="130">
                  <c:v>780</c:v>
                </c:pt>
                <c:pt idx="131">
                  <c:v>786</c:v>
                </c:pt>
                <c:pt idx="132">
                  <c:v>792</c:v>
                </c:pt>
                <c:pt idx="133">
                  <c:v>798</c:v>
                </c:pt>
                <c:pt idx="134">
                  <c:v>804</c:v>
                </c:pt>
                <c:pt idx="135">
                  <c:v>810</c:v>
                </c:pt>
                <c:pt idx="136">
                  <c:v>816</c:v>
                </c:pt>
                <c:pt idx="137">
                  <c:v>822</c:v>
                </c:pt>
                <c:pt idx="138">
                  <c:v>828</c:v>
                </c:pt>
                <c:pt idx="139">
                  <c:v>834</c:v>
                </c:pt>
                <c:pt idx="140">
                  <c:v>840</c:v>
                </c:pt>
                <c:pt idx="141">
                  <c:v>846</c:v>
                </c:pt>
                <c:pt idx="142">
                  <c:v>852</c:v>
                </c:pt>
                <c:pt idx="143">
                  <c:v>858</c:v>
                </c:pt>
                <c:pt idx="144">
                  <c:v>864</c:v>
                </c:pt>
                <c:pt idx="145">
                  <c:v>870</c:v>
                </c:pt>
                <c:pt idx="146">
                  <c:v>876</c:v>
                </c:pt>
                <c:pt idx="147">
                  <c:v>882</c:v>
                </c:pt>
                <c:pt idx="148">
                  <c:v>888</c:v>
                </c:pt>
                <c:pt idx="149">
                  <c:v>894</c:v>
                </c:pt>
                <c:pt idx="150">
                  <c:v>900</c:v>
                </c:pt>
                <c:pt idx="151">
                  <c:v>906</c:v>
                </c:pt>
                <c:pt idx="152">
                  <c:v>912</c:v>
                </c:pt>
                <c:pt idx="153">
                  <c:v>918</c:v>
                </c:pt>
                <c:pt idx="154">
                  <c:v>924</c:v>
                </c:pt>
                <c:pt idx="155">
                  <c:v>930</c:v>
                </c:pt>
                <c:pt idx="156">
                  <c:v>936</c:v>
                </c:pt>
                <c:pt idx="157">
                  <c:v>942</c:v>
                </c:pt>
                <c:pt idx="158">
                  <c:v>948</c:v>
                </c:pt>
                <c:pt idx="159">
                  <c:v>954</c:v>
                </c:pt>
                <c:pt idx="160">
                  <c:v>960</c:v>
                </c:pt>
                <c:pt idx="161">
                  <c:v>966</c:v>
                </c:pt>
                <c:pt idx="162">
                  <c:v>972</c:v>
                </c:pt>
                <c:pt idx="163">
                  <c:v>978</c:v>
                </c:pt>
                <c:pt idx="164">
                  <c:v>984</c:v>
                </c:pt>
                <c:pt idx="165">
                  <c:v>990</c:v>
                </c:pt>
                <c:pt idx="166">
                  <c:v>996</c:v>
                </c:pt>
                <c:pt idx="167">
                  <c:v>1002</c:v>
                </c:pt>
                <c:pt idx="168">
                  <c:v>1008</c:v>
                </c:pt>
                <c:pt idx="169">
                  <c:v>1014</c:v>
                </c:pt>
                <c:pt idx="170">
                  <c:v>1020</c:v>
                </c:pt>
                <c:pt idx="171">
                  <c:v>1026</c:v>
                </c:pt>
                <c:pt idx="172">
                  <c:v>1032</c:v>
                </c:pt>
                <c:pt idx="173">
                  <c:v>1038</c:v>
                </c:pt>
                <c:pt idx="174">
                  <c:v>1044</c:v>
                </c:pt>
                <c:pt idx="175">
                  <c:v>1050</c:v>
                </c:pt>
                <c:pt idx="176">
                  <c:v>1056</c:v>
                </c:pt>
                <c:pt idx="177">
                  <c:v>1062</c:v>
                </c:pt>
                <c:pt idx="178">
                  <c:v>1068</c:v>
                </c:pt>
                <c:pt idx="179">
                  <c:v>1074</c:v>
                </c:pt>
                <c:pt idx="180">
                  <c:v>1080</c:v>
                </c:pt>
                <c:pt idx="181">
                  <c:v>1086</c:v>
                </c:pt>
                <c:pt idx="182">
                  <c:v>1092</c:v>
                </c:pt>
                <c:pt idx="183">
                  <c:v>1098</c:v>
                </c:pt>
                <c:pt idx="184">
                  <c:v>1104</c:v>
                </c:pt>
                <c:pt idx="185">
                  <c:v>1110</c:v>
                </c:pt>
                <c:pt idx="186">
                  <c:v>1116</c:v>
                </c:pt>
                <c:pt idx="187">
                  <c:v>1122</c:v>
                </c:pt>
                <c:pt idx="188">
                  <c:v>1128</c:v>
                </c:pt>
                <c:pt idx="189">
                  <c:v>1134</c:v>
                </c:pt>
                <c:pt idx="190">
                  <c:v>1140</c:v>
                </c:pt>
                <c:pt idx="191">
                  <c:v>1146</c:v>
                </c:pt>
                <c:pt idx="192">
                  <c:v>1152</c:v>
                </c:pt>
                <c:pt idx="193">
                  <c:v>1158</c:v>
                </c:pt>
                <c:pt idx="194">
                  <c:v>1164</c:v>
                </c:pt>
                <c:pt idx="195">
                  <c:v>1170</c:v>
                </c:pt>
                <c:pt idx="196">
                  <c:v>1176</c:v>
                </c:pt>
                <c:pt idx="197">
                  <c:v>1182</c:v>
                </c:pt>
                <c:pt idx="198">
                  <c:v>1188</c:v>
                </c:pt>
                <c:pt idx="199">
                  <c:v>1194</c:v>
                </c:pt>
                <c:pt idx="200">
                  <c:v>1200</c:v>
                </c:pt>
                <c:pt idx="201">
                  <c:v>1206</c:v>
                </c:pt>
                <c:pt idx="202">
                  <c:v>1212</c:v>
                </c:pt>
                <c:pt idx="203">
                  <c:v>1218</c:v>
                </c:pt>
                <c:pt idx="204">
                  <c:v>1224</c:v>
                </c:pt>
                <c:pt idx="205">
                  <c:v>1230</c:v>
                </c:pt>
                <c:pt idx="206">
                  <c:v>1236</c:v>
                </c:pt>
                <c:pt idx="207">
                  <c:v>1242</c:v>
                </c:pt>
                <c:pt idx="208">
                  <c:v>1248</c:v>
                </c:pt>
                <c:pt idx="209">
                  <c:v>1254</c:v>
                </c:pt>
                <c:pt idx="210">
                  <c:v>1260</c:v>
                </c:pt>
                <c:pt idx="211">
                  <c:v>1266</c:v>
                </c:pt>
                <c:pt idx="212">
                  <c:v>1272</c:v>
                </c:pt>
                <c:pt idx="213">
                  <c:v>1278</c:v>
                </c:pt>
                <c:pt idx="214">
                  <c:v>1284</c:v>
                </c:pt>
                <c:pt idx="215">
                  <c:v>1290</c:v>
                </c:pt>
                <c:pt idx="216">
                  <c:v>1296</c:v>
                </c:pt>
                <c:pt idx="217">
                  <c:v>1302</c:v>
                </c:pt>
                <c:pt idx="218">
                  <c:v>1308</c:v>
                </c:pt>
                <c:pt idx="219">
                  <c:v>1314</c:v>
                </c:pt>
                <c:pt idx="220">
                  <c:v>1320</c:v>
                </c:pt>
                <c:pt idx="221">
                  <c:v>1326</c:v>
                </c:pt>
                <c:pt idx="222">
                  <c:v>1332</c:v>
                </c:pt>
                <c:pt idx="223">
                  <c:v>1338</c:v>
                </c:pt>
                <c:pt idx="224">
                  <c:v>1344</c:v>
                </c:pt>
                <c:pt idx="225">
                  <c:v>1350</c:v>
                </c:pt>
                <c:pt idx="226">
                  <c:v>1356</c:v>
                </c:pt>
                <c:pt idx="227">
                  <c:v>1362</c:v>
                </c:pt>
                <c:pt idx="228">
                  <c:v>1368</c:v>
                </c:pt>
                <c:pt idx="229">
                  <c:v>1374</c:v>
                </c:pt>
                <c:pt idx="230">
                  <c:v>1380</c:v>
                </c:pt>
                <c:pt idx="231">
                  <c:v>1386</c:v>
                </c:pt>
                <c:pt idx="232">
                  <c:v>1392</c:v>
                </c:pt>
                <c:pt idx="233">
                  <c:v>1398</c:v>
                </c:pt>
                <c:pt idx="234">
                  <c:v>1404</c:v>
                </c:pt>
                <c:pt idx="235">
                  <c:v>1410</c:v>
                </c:pt>
                <c:pt idx="236">
                  <c:v>1416</c:v>
                </c:pt>
                <c:pt idx="237">
                  <c:v>1422</c:v>
                </c:pt>
                <c:pt idx="238">
                  <c:v>1428</c:v>
                </c:pt>
                <c:pt idx="239">
                  <c:v>1434</c:v>
                </c:pt>
                <c:pt idx="240">
                  <c:v>1440</c:v>
                </c:pt>
                <c:pt idx="241">
                  <c:v>1446</c:v>
                </c:pt>
                <c:pt idx="242">
                  <c:v>1452</c:v>
                </c:pt>
                <c:pt idx="243">
                  <c:v>1458</c:v>
                </c:pt>
                <c:pt idx="244">
                  <c:v>1464</c:v>
                </c:pt>
                <c:pt idx="245">
                  <c:v>1470</c:v>
                </c:pt>
                <c:pt idx="246">
                  <c:v>1476</c:v>
                </c:pt>
                <c:pt idx="247">
                  <c:v>1482</c:v>
                </c:pt>
                <c:pt idx="248">
                  <c:v>1488</c:v>
                </c:pt>
                <c:pt idx="249">
                  <c:v>1494</c:v>
                </c:pt>
                <c:pt idx="250">
                  <c:v>1500</c:v>
                </c:pt>
                <c:pt idx="251">
                  <c:v>1506</c:v>
                </c:pt>
                <c:pt idx="252">
                  <c:v>1512</c:v>
                </c:pt>
                <c:pt idx="253">
                  <c:v>1518</c:v>
                </c:pt>
                <c:pt idx="254">
                  <c:v>1524</c:v>
                </c:pt>
                <c:pt idx="255">
                  <c:v>1530</c:v>
                </c:pt>
                <c:pt idx="256">
                  <c:v>1536</c:v>
                </c:pt>
                <c:pt idx="257">
                  <c:v>1542</c:v>
                </c:pt>
                <c:pt idx="258">
                  <c:v>1548</c:v>
                </c:pt>
                <c:pt idx="259">
                  <c:v>1554</c:v>
                </c:pt>
                <c:pt idx="260">
                  <c:v>1560</c:v>
                </c:pt>
                <c:pt idx="261">
                  <c:v>1566</c:v>
                </c:pt>
                <c:pt idx="262">
                  <c:v>1572</c:v>
                </c:pt>
                <c:pt idx="263">
                  <c:v>1578</c:v>
                </c:pt>
                <c:pt idx="264">
                  <c:v>1584</c:v>
                </c:pt>
                <c:pt idx="265">
                  <c:v>1590</c:v>
                </c:pt>
                <c:pt idx="266">
                  <c:v>1596</c:v>
                </c:pt>
                <c:pt idx="267">
                  <c:v>1602</c:v>
                </c:pt>
                <c:pt idx="268">
                  <c:v>1608</c:v>
                </c:pt>
                <c:pt idx="269">
                  <c:v>1614</c:v>
                </c:pt>
                <c:pt idx="270">
                  <c:v>1620</c:v>
                </c:pt>
                <c:pt idx="271">
                  <c:v>1626</c:v>
                </c:pt>
                <c:pt idx="272">
                  <c:v>1632</c:v>
                </c:pt>
                <c:pt idx="273">
                  <c:v>1638</c:v>
                </c:pt>
                <c:pt idx="274">
                  <c:v>1644</c:v>
                </c:pt>
                <c:pt idx="275">
                  <c:v>1650</c:v>
                </c:pt>
                <c:pt idx="276">
                  <c:v>1656</c:v>
                </c:pt>
                <c:pt idx="277">
                  <c:v>1662</c:v>
                </c:pt>
                <c:pt idx="278">
                  <c:v>1668</c:v>
                </c:pt>
                <c:pt idx="279">
                  <c:v>1674</c:v>
                </c:pt>
                <c:pt idx="280">
                  <c:v>1680</c:v>
                </c:pt>
                <c:pt idx="281">
                  <c:v>1686</c:v>
                </c:pt>
                <c:pt idx="282">
                  <c:v>1692</c:v>
                </c:pt>
                <c:pt idx="283">
                  <c:v>1698</c:v>
                </c:pt>
              </c:numCache>
            </c:numRef>
          </c:xVal>
          <c:yVal>
            <c:numRef>
              <c:f>'HydoFlow Output'!$H$3:$H$286</c:f>
              <c:numCache>
                <c:formatCode>0.000</c:formatCode>
                <c:ptCount val="284"/>
                <c:pt idx="0">
                  <c:v>0</c:v>
                </c:pt>
                <c:pt idx="1">
                  <c:v>0.14935321431396065</c:v>
                </c:pt>
                <c:pt idx="2">
                  <c:v>0.59633002314778838</c:v>
                </c:pt>
                <c:pt idx="3">
                  <c:v>1.3376897748935634</c:v>
                </c:pt>
                <c:pt idx="4">
                  <c:v>2.3680574956733103</c:v>
                </c:pt>
                <c:pt idx="5">
                  <c:v>3.6799628587383082</c:v>
                </c:pt>
                <c:pt idx="6">
                  <c:v>5.2638943455036236</c:v>
                </c:pt>
                <c:pt idx="7">
                  <c:v>7.1083682055420061</c:v>
                </c:pt>
                <c:pt idx="8">
                  <c:v>9.2000117155663261</c:v>
                </c:pt>
                <c:pt idx="9">
                  <c:v>11.52366013376003</c:v>
                </c:pt>
                <c:pt idx="10">
                  <c:v>14.062466646521516</c:v>
                </c:pt>
                <c:pt idx="11">
                  <c:v>16.798024510491469</c:v>
                </c:pt>
                <c:pt idx="12">
                  <c:v>19.710500504314258</c:v>
                </c:pt>
                <c:pt idx="13">
                  <c:v>22.778778722587486</c:v>
                </c:pt>
                <c:pt idx="14">
                  <c:v>25.980613669470916</c:v>
                </c:pt>
                <c:pt idx="15">
                  <c:v>29.292791542002433</c:v>
                </c:pt>
                <c:pt idx="16">
                  <c:v>32.691298533791631</c:v>
                </c:pt>
                <c:pt idx="17">
                  <c:v>36.151494938863159</c:v>
                </c:pt>
                <c:pt idx="18">
                  <c:v>39.64829379336971</c:v>
                </c:pt>
                <c:pt idx="19">
                  <c:v>43.15634275999426</c:v>
                </c:pt>
                <c:pt idx="20">
                  <c:v>46.650207936351592</c:v>
                </c:pt>
                <c:pt idx="21">
                  <c:v>50.10455825474903</c:v>
                </c:pt>
                <c:pt idx="22">
                  <c:v>53.494349136379839</c:v>
                </c:pt>
                <c:pt idx="23">
                  <c:v>56.795004068427318</c:v>
                </c:pt>
                <c:pt idx="24">
                  <c:v>59.982592787617584</c:v>
                </c:pt>
                <c:pt idx="25">
                  <c:v>63.03400477836216</c:v>
                </c:pt>
                <c:pt idx="26">
                  <c:v>65.927116827602163</c:v>
                </c:pt>
                <c:pt idx="27">
                  <c:v>68.640953421554812</c:v>
                </c:pt>
                <c:pt idx="28">
                  <c:v>71.155838821461387</c:v>
                </c:pt>
                <c:pt idx="29">
                  <c:v>73.453539715763299</c:v>
                </c:pt>
                <c:pt idx="30">
                  <c:v>75.517397414455885</c:v>
                </c:pt>
                <c:pt idx="31">
                  <c:v>77.332448627190288</c:v>
                </c:pt>
                <c:pt idx="32">
                  <c:v>78.88553394946328</c:v>
                </c:pt>
                <c:pt idx="33">
                  <c:v>80.165393270353263</c:v>
                </c:pt>
                <c:pt idx="34">
                  <c:v>81.162747410081352</c:v>
                </c:pt>
                <c:pt idx="35">
                  <c:v>81.870365395512721</c:v>
                </c:pt>
                <c:pt idx="36">
                  <c:v>82.283116885840059</c:v>
                </c:pt>
                <c:pt idx="37">
                  <c:v>82.398009368354948</c:v>
                </c:pt>
                <c:pt idx="38">
                  <c:v>82.214209854631946</c:v>
                </c:pt>
                <c:pt idx="39">
                  <c:v>81.733050919824649</c:v>
                </c:pt>
                <c:pt idx="40">
                  <c:v>80.958021041287878</c:v>
                </c:pt>
                <c:pt idx="41">
                  <c:v>79.894739306572546</c:v>
                </c:pt>
                <c:pt idx="42">
                  <c:v>78.550914674164133</c:v>
                </c:pt>
                <c:pt idx="43">
                  <c:v>76.936290082330814</c:v>
                </c:pt>
                <c:pt idx="44">
                  <c:v>75.062571811300799</c:v>
                </c:pt>
                <c:pt idx="45">
                  <c:v>72.943344610904035</c:v>
                </c:pt>
                <c:pt idx="46">
                  <c:v>70.593973209016298</c:v>
                </c:pt>
                <c:pt idx="47">
                  <c:v>68.176576176384856</c:v>
                </c:pt>
                <c:pt idx="48">
                  <c:v>65.814362933734017</c:v>
                </c:pt>
                <c:pt idx="49">
                  <c:v>63.533996737630609</c:v>
                </c:pt>
                <c:pt idx="50">
                  <c:v>61.332641714112256</c:v>
                </c:pt>
                <c:pt idx="51">
                  <c:v>59.207560247876643</c:v>
                </c:pt>
                <c:pt idx="52">
                  <c:v>57.156109577770565</c:v>
                </c:pt>
                <c:pt idx="53">
                  <c:v>55.175738510239903</c:v>
                </c:pt>
                <c:pt idx="54">
                  <c:v>53.263984246653457</c:v>
                </c:pt>
                <c:pt idx="55">
                  <c:v>51.418469320555232</c:v>
                </c:pt>
                <c:pt idx="56">
                  <c:v>49.636898641036083</c:v>
                </c:pt>
                <c:pt idx="57">
                  <c:v>47.917056638548004</c:v>
                </c:pt>
                <c:pt idx="58">
                  <c:v>46.25680450961174</c:v>
                </c:pt>
                <c:pt idx="59">
                  <c:v>44.65407755699065</c:v>
                </c:pt>
                <c:pt idx="60">
                  <c:v>43.106882622023846</c:v>
                </c:pt>
                <c:pt idx="61">
                  <c:v>41.613295605924733</c:v>
                </c:pt>
                <c:pt idx="62">
                  <c:v>40.171459076962911</c:v>
                </c:pt>
                <c:pt idx="63">
                  <c:v>38.779579960553441</c:v>
                </c:pt>
                <c:pt idx="64">
                  <c:v>37.435927309381036</c:v>
                </c:pt>
                <c:pt idx="65">
                  <c:v>36.138830150785907</c:v>
                </c:pt>
                <c:pt idx="66">
                  <c:v>34.886675408734384</c:v>
                </c:pt>
                <c:pt idx="67">
                  <c:v>33.677905897790247</c:v>
                </c:pt>
                <c:pt idx="68">
                  <c:v>32.51101838659158</c:v>
                </c:pt>
                <c:pt idx="69">
                  <c:v>31.384561728425247</c:v>
                </c:pt>
                <c:pt idx="70">
                  <c:v>30.297135056574295</c:v>
                </c:pt>
                <c:pt idx="71">
                  <c:v>29.24738604219344</c:v>
                </c:pt>
                <c:pt idx="72">
                  <c:v>28.234009212546752</c:v>
                </c:pt>
                <c:pt idx="73">
                  <c:v>27.255744327515668</c:v>
                </c:pt>
                <c:pt idx="74">
                  <c:v>26.311374812358565</c:v>
                </c:pt>
                <c:pt idx="75">
                  <c:v>25.399726244772793</c:v>
                </c:pt>
                <c:pt idx="76">
                  <c:v>24.519664894377627</c:v>
                </c:pt>
                <c:pt idx="77">
                  <c:v>23.670096312801906</c:v>
                </c:pt>
                <c:pt idx="78">
                  <c:v>22.849963972623033</c:v>
                </c:pt>
                <c:pt idx="79">
                  <c:v>22.058247953464505</c:v>
                </c:pt>
                <c:pt idx="80">
                  <c:v>21.293963673618283</c:v>
                </c:pt>
                <c:pt idx="81">
                  <c:v>20.556160665614335</c:v>
                </c:pt>
                <c:pt idx="82">
                  <c:v>19.843921394214963</c:v>
                </c:pt>
                <c:pt idx="83">
                  <c:v>19.156360115363672</c:v>
                </c:pt>
                <c:pt idx="84">
                  <c:v>18.492621774669832</c:v>
                </c:pt>
                <c:pt idx="85">
                  <c:v>17.851880944059008</c:v>
                </c:pt>
                <c:pt idx="86">
                  <c:v>17.233340795266837</c:v>
                </c:pt>
                <c:pt idx="87">
                  <c:v>16.636232108899634</c:v>
                </c:pt>
                <c:pt idx="88">
                  <c:v>16.059812317829685</c:v>
                </c:pt>
                <c:pt idx="89">
                  <c:v>15.503364583735269</c:v>
                </c:pt>
                <c:pt idx="90">
                  <c:v>14.966196905637226</c:v>
                </c:pt>
                <c:pt idx="91">
                  <c:v>14.447641259323285</c:v>
                </c:pt>
                <c:pt idx="92">
                  <c:v>13.947052766590151</c:v>
                </c:pt>
                <c:pt idx="93">
                  <c:v>13.463808893269892</c:v>
                </c:pt>
                <c:pt idx="94">
                  <c:v>12.997308675043643</c:v>
                </c:pt>
                <c:pt idx="95">
                  <c:v>12.546971970079516</c:v>
                </c:pt>
                <c:pt idx="96">
                  <c:v>12.11223873756561</c:v>
                </c:pt>
                <c:pt idx="97">
                  <c:v>11.692568341240587</c:v>
                </c:pt>
                <c:pt idx="98">
                  <c:v>11.287438877055994</c:v>
                </c:pt>
                <c:pt idx="99">
                  <c:v>10.896346524133914</c:v>
                </c:pt>
                <c:pt idx="100">
                  <c:v>10.518804918213009</c:v>
                </c:pt>
                <c:pt idx="101">
                  <c:v>10.15434454680365</c:v>
                </c:pt>
                <c:pt idx="102">
                  <c:v>9.8025121653000511</c:v>
                </c:pt>
                <c:pt idx="103">
                  <c:v>9.4628702333231391</c:v>
                </c:pt>
                <c:pt idx="104">
                  <c:v>9.1349963705933632</c:v>
                </c:pt>
                <c:pt idx="105">
                  <c:v>8.8184828316565458</c:v>
                </c:pt>
                <c:pt idx="106">
                  <c:v>8.5129359988098141</c:v>
                </c:pt>
                <c:pt idx="107">
                  <c:v>8.2179758925967814</c:v>
                </c:pt>
                <c:pt idx="108">
                  <c:v>7.9332356992633093</c:v>
                </c:pt>
                <c:pt idx="109">
                  <c:v>7.6583613145862826</c:v>
                </c:pt>
                <c:pt idx="110">
                  <c:v>7.3930109035078946</c:v>
                </c:pt>
                <c:pt idx="111">
                  <c:v>7.1368544750280289</c:v>
                </c:pt>
                <c:pt idx="112">
                  <c:v>6.8895734718258952</c:v>
                </c:pt>
                <c:pt idx="113">
                  <c:v>6.650860374100688</c:v>
                </c:pt>
                <c:pt idx="114">
                  <c:v>6.4204183171385445</c:v>
                </c:pt>
                <c:pt idx="115">
                  <c:v>6.1979607221301825</c:v>
                </c:pt>
                <c:pt idx="116">
                  <c:v>5.9832109397802018</c:v>
                </c:pt>
                <c:pt idx="117">
                  <c:v>5.7759019062647043</c:v>
                </c:pt>
                <c:pt idx="118">
                  <c:v>5.5757758111095042</c:v>
                </c:pt>
                <c:pt idx="119">
                  <c:v>5.3825837765758422</c:v>
                </c:pt>
                <c:pt idx="120">
                  <c:v>5.1960855481548407</c:v>
                </c:pt>
                <c:pt idx="121">
                  <c:v>5.0160491957859197</c:v>
                </c:pt>
                <c:pt idx="122">
                  <c:v>4.8422508254274828</c:v>
                </c:pt>
                <c:pt idx="123">
                  <c:v>4.6744743006212399</c:v>
                </c:pt>
                <c:pt idx="124">
                  <c:v>4.5125109737039342</c:v>
                </c:pt>
                <c:pt idx="125">
                  <c:v>4.35615942633211</c:v>
                </c:pt>
                <c:pt idx="126">
                  <c:v>4.2052252189973549</c:v>
                </c:pt>
                <c:pt idx="127">
                  <c:v>4.0595206492204179</c:v>
                </c:pt>
                <c:pt idx="128">
                  <c:v>3.9188645181235211</c:v>
                </c:pt>
                <c:pt idx="129">
                  <c:v>3.7830819050906248</c:v>
                </c:pt>
                <c:pt idx="130">
                  <c:v>3.6520039502353154</c:v>
                </c:pt>
                <c:pt idx="131">
                  <c:v>3.5254676444058748</c:v>
                </c:pt>
                <c:pt idx="132">
                  <c:v>3.4033156264663553</c:v>
                </c:pt>
                <c:pt idx="133">
                  <c:v>3.2853959876015315</c:v>
                </c:pt>
                <c:pt idx="134">
                  <c:v>3.1715620824023958</c:v>
                </c:pt>
                <c:pt idx="135">
                  <c:v>3.0616723464972475</c:v>
                </c:pt>
                <c:pt idx="136">
                  <c:v>2.9555901205015878</c:v>
                </c:pt>
                <c:pt idx="137">
                  <c:v>2.8531834800678704</c:v>
                </c:pt>
                <c:pt idx="138">
                  <c:v>2.7543250718237848</c:v>
                </c:pt>
                <c:pt idx="139">
                  <c:v>2.6588919549950005</c:v>
                </c:pt>
                <c:pt idx="140">
                  <c:v>2.5667654485154556</c:v>
                </c:pt>
                <c:pt idx="141">
                  <c:v>2.4778309834350285</c:v>
                </c:pt>
                <c:pt idx="142">
                  <c:v>2.3919779604410647</c:v>
                </c:pt>
                <c:pt idx="143">
                  <c:v>2.3090996123165648</c:v>
                </c:pt>
                <c:pt idx="144">
                  <c:v>2.2290928711639717</c:v>
                </c:pt>
                <c:pt idx="145">
                  <c:v>2.1518582402294526</c:v>
                </c:pt>
                <c:pt idx="146">
                  <c:v>2.0772996701682884</c:v>
                </c:pt>
                <c:pt idx="147">
                  <c:v>2.0053244395974485</c:v>
                </c:pt>
                <c:pt idx="148">
                  <c:v>1.9358430397868569</c:v>
                </c:pt>
                <c:pt idx="149">
                  <c:v>1.8687690633459295</c:v>
                </c:pt>
                <c:pt idx="150">
                  <c:v>1.8040190967669227</c:v>
                </c:pt>
                <c:pt idx="151">
                  <c:v>1.7415126166915285</c:v>
                </c:pt>
                <c:pt idx="152">
                  <c:v>1.6811718897716399</c:v>
                </c:pt>
                <c:pt idx="153">
                  <c:v>1.6229218759998036</c:v>
                </c:pt>
                <c:pt idx="154">
                  <c:v>1.5666901353891278</c:v>
                </c:pt>
                <c:pt idx="155">
                  <c:v>1.5124067378865629</c:v>
                </c:pt>
                <c:pt idx="156">
                  <c:v>1.4600041764075729</c:v>
                </c:pt>
                <c:pt idx="157">
                  <c:v>1.4094172828840155</c:v>
                </c:pt>
                <c:pt idx="158">
                  <c:v>1.3605831472208205</c:v>
                </c:pt>
                <c:pt idx="159">
                  <c:v>1.3134410390607187</c:v>
                </c:pt>
                <c:pt idx="160">
                  <c:v>1.2679323322596727</c:v>
                </c:pt>
                <c:pt idx="161">
                  <c:v>1.2240004319791409</c:v>
                </c:pt>
                <c:pt idx="162">
                  <c:v>1.1815907043044773</c:v>
                </c:pt>
                <c:pt idx="163">
                  <c:v>1.1406504083019338</c:v>
                </c:pt>
                <c:pt idx="164">
                  <c:v>1.1011286304297969</c:v>
                </c:pt>
                <c:pt idx="165">
                  <c:v>1.0629762212220679</c:v>
                </c:pt>
                <c:pt idx="166">
                  <c:v>1.0261457341659659</c:v>
                </c:pt>
                <c:pt idx="167">
                  <c:v>0.99059136669721382</c:v>
                </c:pt>
                <c:pt idx="168">
                  <c:v>0.9562689032397681</c:v>
                </c:pt>
                <c:pt idx="169">
                  <c:v>0.92313566021911608</c:v>
                </c:pt>
                <c:pt idx="170">
                  <c:v>0.89115043298078711</c:v>
                </c:pt>
                <c:pt idx="171">
                  <c:v>0.86027344454805921</c:v>
                </c:pt>
                <c:pt idx="172">
                  <c:v>0.83046629615511647</c:v>
                </c:pt>
                <c:pt idx="173">
                  <c:v>0.80169191949417251</c:v>
                </c:pt>
                <c:pt idx="174">
                  <c:v>0.77391453061715143</c:v>
                </c:pt>
                <c:pt idx="175">
                  <c:v>0.7470995854346012</c:v>
                </c:pt>
                <c:pt idx="176">
                  <c:v>0.72121373675650424</c:v>
                </c:pt>
                <c:pt idx="177">
                  <c:v>0.69622479282156358</c:v>
                </c:pt>
                <c:pt idx="178">
                  <c:v>0.67210167726336933</c:v>
                </c:pt>
                <c:pt idx="179">
                  <c:v>0.64881439046369449</c:v>
                </c:pt>
                <c:pt idx="180">
                  <c:v>0.62633397224482479</c:v>
                </c:pt>
                <c:pt idx="181">
                  <c:v>0.60463246585454966</c:v>
                </c:pt>
                <c:pt idx="182">
                  <c:v>0.58368288319901929</c:v>
                </c:pt>
                <c:pt idx="183">
                  <c:v>0.56345917128021927</c:v>
                </c:pt>
                <c:pt idx="184">
                  <c:v>0.54393617979634568</c:v>
                </c:pt>
                <c:pt idx="185">
                  <c:v>0.52508962986477414</c:v>
                </c:pt>
                <c:pt idx="186">
                  <c:v>0.50689608382872531</c:v>
                </c:pt>
                <c:pt idx="187">
                  <c:v>0.489332916110092</c:v>
                </c:pt>
                <c:pt idx="188">
                  <c:v>0.47237828507215768</c:v>
                </c:pt>
                <c:pt idx="189">
                  <c:v>0.45601110585724353</c:v>
                </c:pt>
                <c:pt idx="190">
                  <c:v>0.44021102416547658</c:v>
                </c:pt>
                <c:pt idx="191">
                  <c:v>0.4249583909420912</c:v>
                </c:pt>
                <c:pt idx="192">
                  <c:v>0.41023423794177261</c:v>
                </c:pt>
                <c:pt idx="193">
                  <c:v>0.39602025413965641</c:v>
                </c:pt>
                <c:pt idx="194">
                  <c:v>0.3822987629596597</c:v>
                </c:pt>
                <c:pt idx="195">
                  <c:v>0.36905270029180215</c:v>
                </c:pt>
                <c:pt idx="196">
                  <c:v>0.35626559327120455</c:v>
                </c:pt>
                <c:pt idx="197">
                  <c:v>0.34392153979235623</c:v>
                </c:pt>
                <c:pt idx="198">
                  <c:v>0.33200518873318102</c:v>
                </c:pt>
                <c:pt idx="199">
                  <c:v>0.3205017208643155</c:v>
                </c:pt>
                <c:pt idx="200">
                  <c:v>0.3093968304198419</c:v>
                </c:pt>
                <c:pt idx="201">
                  <c:v>0.29867670730657336</c:v>
                </c:pt>
                <c:pt idx="202">
                  <c:v>0.28832801992975993</c:v>
                </c:pt>
                <c:pt idx="203">
                  <c:v>0.27833789861385083</c:v>
                </c:pt>
                <c:pt idx="204">
                  <c:v>0.26869391959771233</c:v>
                </c:pt>
                <c:pt idx="205">
                  <c:v>0.25938408958437503</c:v>
                </c:pt>
                <c:pt idx="206">
                  <c:v>0.25039683082611836</c:v>
                </c:pt>
                <c:pt idx="207">
                  <c:v>0.24172096672632915</c:v>
                </c:pt>
                <c:pt idx="208">
                  <c:v>0.23334570794023174</c:v>
                </c:pt>
                <c:pt idx="209">
                  <c:v>0.22526063895721257</c:v>
                </c:pt>
                <c:pt idx="210">
                  <c:v>0.21745570514803939</c:v>
                </c:pt>
                <c:pt idx="211">
                  <c:v>0.20992120026088101</c:v>
                </c:pt>
                <c:pt idx="212">
                  <c:v>0.20264775435056617</c:v>
                </c:pt>
                <c:pt idx="213">
                  <c:v>0.19562632212607461</c:v>
                </c:pt>
                <c:pt idx="214">
                  <c:v>0.18884817170177476</c:v>
                </c:pt>
                <c:pt idx="215">
                  <c:v>0.18230487373840659</c:v>
                </c:pt>
                <c:pt idx="216">
                  <c:v>0.17598829096032007</c:v>
                </c:pt>
                <c:pt idx="217">
                  <c:v>0.16989056803591859</c:v>
                </c:pt>
                <c:pt idx="218">
                  <c:v>0.16400412180873261</c:v>
                </c:pt>
                <c:pt idx="219">
                  <c:v>0.15832163186697329</c:v>
                </c:pt>
                <c:pt idx="220">
                  <c:v>0.15283603143983107</c:v>
                </c:pt>
                <c:pt idx="221">
                  <c:v>0.14754049860921029</c:v>
                </c:pt>
                <c:pt idx="222">
                  <c:v>0.14242844782595748</c:v>
                </c:pt>
                <c:pt idx="223">
                  <c:v>0.1374935217200432</c:v>
                </c:pt>
                <c:pt idx="224">
                  <c:v>0.13272958319450784</c:v>
                </c:pt>
                <c:pt idx="225">
                  <c:v>0.12813070779333743</c:v>
                </c:pt>
                <c:pt idx="226">
                  <c:v>0.12369117633378472</c:v>
                </c:pt>
                <c:pt idx="227">
                  <c:v>0.11940546779396605</c:v>
                </c:pt>
                <c:pt idx="228">
                  <c:v>0.11526825244689316</c:v>
                </c:pt>
                <c:pt idx="229">
                  <c:v>0.11127438523239985</c:v>
                </c:pt>
                <c:pt idx="230">
                  <c:v>0.10741889935872137</c:v>
                </c:pt>
                <c:pt idx="231">
                  <c:v>0.10369700012576985</c:v>
                </c:pt>
                <c:pt idx="232">
                  <c:v>0.10010405896242196</c:v>
                </c:pt>
                <c:pt idx="233">
                  <c:v>9.6635607670407089E-2</c:v>
                </c:pt>
                <c:pt idx="234">
                  <c:v>9.3287332867635242E-2</c:v>
                </c:pt>
                <c:pt idx="235">
                  <c:v>9.0055070624054823E-2</c:v>
                </c:pt>
                <c:pt idx="236">
                  <c:v>8.6934801283370569E-2</c:v>
                </c:pt>
                <c:pt idx="237">
                  <c:v>8.3922644464179533E-2</c:v>
                </c:pt>
                <c:pt idx="238">
                  <c:v>8.1014854234311262E-2</c:v>
                </c:pt>
                <c:pt idx="239">
                  <c:v>7.8207814452369059E-2</c:v>
                </c:pt>
                <c:pt idx="240">
                  <c:v>7.5498034270680262E-2</c:v>
                </c:pt>
                <c:pt idx="241">
                  <c:v>7.2882143794060966E-2</c:v>
                </c:pt>
                <c:pt idx="242">
                  <c:v>7.0356889888999852E-2</c:v>
                </c:pt>
                <c:pt idx="243">
                  <c:v>6.791913213804536E-2</c:v>
                </c:pt>
                <c:pt idx="244">
                  <c:v>6.5565838934368542E-2</c:v>
                </c:pt>
                <c:pt idx="245">
                  <c:v>6.3294083711642593E-2</c:v>
                </c:pt>
                <c:pt idx="246">
                  <c:v>6.1101041304551337E-2</c:v>
                </c:pt>
                <c:pt idx="247">
                  <c:v>5.8983984435401017E-2</c:v>
                </c:pt>
                <c:pt idx="248">
                  <c:v>5.6940280322464405E-2</c:v>
                </c:pt>
                <c:pt idx="249">
                  <c:v>5.4967387405841735E-2</c:v>
                </c:pt>
                <c:pt idx="250">
                  <c:v>5.306285218676484E-2</c:v>
                </c:pt>
                <c:pt idx="251">
                  <c:v>5.1224306176415081E-2</c:v>
                </c:pt>
                <c:pt idx="252">
                  <c:v>4.9449462950459024E-2</c:v>
                </c:pt>
                <c:pt idx="253">
                  <c:v>4.7736115305641293E-2</c:v>
                </c:pt>
                <c:pt idx="254">
                  <c:v>4.6082132514895756E-2</c:v>
                </c:pt>
                <c:pt idx="255">
                  <c:v>4.4485457677563844E-2</c:v>
                </c:pt>
                <c:pt idx="256">
                  <c:v>4.2944105161423135E-2</c:v>
                </c:pt>
                <c:pt idx="257">
                  <c:v>4.1456158133346417E-2</c:v>
                </c:pt>
                <c:pt idx="258">
                  <c:v>4.0019766175518195E-2</c:v>
                </c:pt>
                <c:pt idx="259">
                  <c:v>3.8633142984247644E-2</c:v>
                </c:pt>
                <c:pt idx="260">
                  <c:v>3.7294564148512226E-2</c:v>
                </c:pt>
                <c:pt idx="261">
                  <c:v>3.600236500547245E-2</c:v>
                </c:pt>
                <c:pt idx="262">
                  <c:v>3.4754938570289662E-2</c:v>
                </c:pt>
                <c:pt idx="263">
                  <c:v>3.3550733537671851E-2</c:v>
                </c:pt>
                <c:pt idx="264">
                  <c:v>3.2388252352663426E-2</c:v>
                </c:pt>
                <c:pt idx="265">
                  <c:v>3.1266049348279062E-2</c:v>
                </c:pt>
                <c:pt idx="266">
                  <c:v>3.0182728947665206E-2</c:v>
                </c:pt>
                <c:pt idx="267">
                  <c:v>2.9136943928554673E-2</c:v>
                </c:pt>
                <c:pt idx="268">
                  <c:v>2.8127393747854189E-2</c:v>
                </c:pt>
                <c:pt idx="269">
                  <c:v>2.7152822924283754E-2</c:v>
                </c:pt>
                <c:pt idx="270">
                  <c:v>2.62120194770535E-2</c:v>
                </c:pt>
                <c:pt idx="271">
                  <c:v>2.5303813418639444E-2</c:v>
                </c:pt>
                <c:pt idx="272">
                  <c:v>2.44270752997813E-2</c:v>
                </c:pt>
                <c:pt idx="273">
                  <c:v>2.358071480489388E-2</c:v>
                </c:pt>
                <c:pt idx="274">
                  <c:v>2.2763679396146159E-2</c:v>
                </c:pt>
                <c:pt idx="275">
                  <c:v>2.1974953004519841E-2</c:v>
                </c:pt>
                <c:pt idx="276">
                  <c:v>2.1213554766221589E-2</c:v>
                </c:pt>
                <c:pt idx="277">
                  <c:v>2.0478537802875979E-2</c:v>
                </c:pt>
                <c:pt idx="278">
                  <c:v>1.9768988043983311E-2</c:v>
                </c:pt>
                <c:pt idx="279">
                  <c:v>1.9084023090177427E-2</c:v>
                </c:pt>
                <c:pt idx="280">
                  <c:v>1.8422791115869388E-2</c:v>
                </c:pt>
                <c:pt idx="281">
                  <c:v>1.7784469809913678E-2</c:v>
                </c:pt>
                <c:pt idx="282">
                  <c:v>1.7168265352978052E-2</c:v>
                </c:pt>
                <c:pt idx="283">
                  <c:v>1.6573411430345932E-2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B44-4C36-B7C1-90A7150B1DBC}"/>
            </c:ext>
          </c:extLst>
        </c:ser>
        <c:ser>
          <c:idx val="5"/>
          <c:order val="4"/>
          <c:tx>
            <c:v>100 Year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'HydoFlow Output'!$I$3:$I$286</c:f>
              <c:numCache>
                <c:formatCode>0.000</c:formatCode>
                <c:ptCount val="28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  <c:pt idx="121">
                  <c:v>726</c:v>
                </c:pt>
                <c:pt idx="122">
                  <c:v>732</c:v>
                </c:pt>
                <c:pt idx="123">
                  <c:v>738</c:v>
                </c:pt>
                <c:pt idx="124">
                  <c:v>744</c:v>
                </c:pt>
                <c:pt idx="125">
                  <c:v>750</c:v>
                </c:pt>
                <c:pt idx="126">
                  <c:v>756</c:v>
                </c:pt>
                <c:pt idx="127">
                  <c:v>762</c:v>
                </c:pt>
                <c:pt idx="128">
                  <c:v>768</c:v>
                </c:pt>
                <c:pt idx="129">
                  <c:v>774</c:v>
                </c:pt>
                <c:pt idx="130">
                  <c:v>780</c:v>
                </c:pt>
                <c:pt idx="131">
                  <c:v>786</c:v>
                </c:pt>
                <c:pt idx="132">
                  <c:v>792</c:v>
                </c:pt>
                <c:pt idx="133">
                  <c:v>798</c:v>
                </c:pt>
                <c:pt idx="134">
                  <c:v>804</c:v>
                </c:pt>
                <c:pt idx="135">
                  <c:v>810</c:v>
                </c:pt>
                <c:pt idx="136">
                  <c:v>816</c:v>
                </c:pt>
                <c:pt idx="137">
                  <c:v>822</c:v>
                </c:pt>
                <c:pt idx="138">
                  <c:v>828</c:v>
                </c:pt>
                <c:pt idx="139">
                  <c:v>834</c:v>
                </c:pt>
                <c:pt idx="140">
                  <c:v>840</c:v>
                </c:pt>
                <c:pt idx="141">
                  <c:v>846</c:v>
                </c:pt>
                <c:pt idx="142">
                  <c:v>852</c:v>
                </c:pt>
                <c:pt idx="143">
                  <c:v>858</c:v>
                </c:pt>
                <c:pt idx="144">
                  <c:v>864</c:v>
                </c:pt>
                <c:pt idx="145">
                  <c:v>870</c:v>
                </c:pt>
                <c:pt idx="146">
                  <c:v>876</c:v>
                </c:pt>
                <c:pt idx="147">
                  <c:v>882</c:v>
                </c:pt>
                <c:pt idx="148">
                  <c:v>888</c:v>
                </c:pt>
                <c:pt idx="149">
                  <c:v>894</c:v>
                </c:pt>
                <c:pt idx="150">
                  <c:v>900</c:v>
                </c:pt>
                <c:pt idx="151">
                  <c:v>906</c:v>
                </c:pt>
                <c:pt idx="152">
                  <c:v>912</c:v>
                </c:pt>
                <c:pt idx="153">
                  <c:v>918</c:v>
                </c:pt>
                <c:pt idx="154">
                  <c:v>924</c:v>
                </c:pt>
                <c:pt idx="155">
                  <c:v>930</c:v>
                </c:pt>
                <c:pt idx="156">
                  <c:v>936</c:v>
                </c:pt>
                <c:pt idx="157">
                  <c:v>942</c:v>
                </c:pt>
                <c:pt idx="158">
                  <c:v>948</c:v>
                </c:pt>
                <c:pt idx="159">
                  <c:v>954</c:v>
                </c:pt>
                <c:pt idx="160">
                  <c:v>960</c:v>
                </c:pt>
                <c:pt idx="161">
                  <c:v>966</c:v>
                </c:pt>
                <c:pt idx="162">
                  <c:v>972</c:v>
                </c:pt>
                <c:pt idx="163">
                  <c:v>978</c:v>
                </c:pt>
                <c:pt idx="164">
                  <c:v>984</c:v>
                </c:pt>
                <c:pt idx="165">
                  <c:v>990</c:v>
                </c:pt>
                <c:pt idx="166">
                  <c:v>996</c:v>
                </c:pt>
                <c:pt idx="167">
                  <c:v>1002</c:v>
                </c:pt>
                <c:pt idx="168">
                  <c:v>1008</c:v>
                </c:pt>
                <c:pt idx="169">
                  <c:v>1014</c:v>
                </c:pt>
                <c:pt idx="170">
                  <c:v>1020</c:v>
                </c:pt>
                <c:pt idx="171">
                  <c:v>1026</c:v>
                </c:pt>
                <c:pt idx="172">
                  <c:v>1032</c:v>
                </c:pt>
                <c:pt idx="173">
                  <c:v>1038</c:v>
                </c:pt>
                <c:pt idx="174">
                  <c:v>1044</c:v>
                </c:pt>
                <c:pt idx="175">
                  <c:v>1050</c:v>
                </c:pt>
                <c:pt idx="176">
                  <c:v>1056</c:v>
                </c:pt>
                <c:pt idx="177">
                  <c:v>1062</c:v>
                </c:pt>
                <c:pt idx="178">
                  <c:v>1068</c:v>
                </c:pt>
                <c:pt idx="179">
                  <c:v>1074</c:v>
                </c:pt>
                <c:pt idx="180">
                  <c:v>1080</c:v>
                </c:pt>
                <c:pt idx="181">
                  <c:v>1086</c:v>
                </c:pt>
                <c:pt idx="182">
                  <c:v>1092</c:v>
                </c:pt>
                <c:pt idx="183">
                  <c:v>1098</c:v>
                </c:pt>
                <c:pt idx="184">
                  <c:v>1104</c:v>
                </c:pt>
                <c:pt idx="185">
                  <c:v>1110</c:v>
                </c:pt>
                <c:pt idx="186">
                  <c:v>1116</c:v>
                </c:pt>
                <c:pt idx="187">
                  <c:v>1122</c:v>
                </c:pt>
                <c:pt idx="188">
                  <c:v>1128</c:v>
                </c:pt>
                <c:pt idx="189">
                  <c:v>1134</c:v>
                </c:pt>
                <c:pt idx="190">
                  <c:v>1140</c:v>
                </c:pt>
                <c:pt idx="191">
                  <c:v>1146</c:v>
                </c:pt>
                <c:pt idx="192">
                  <c:v>1152</c:v>
                </c:pt>
                <c:pt idx="193">
                  <c:v>1158</c:v>
                </c:pt>
                <c:pt idx="194">
                  <c:v>1164</c:v>
                </c:pt>
                <c:pt idx="195">
                  <c:v>1170</c:v>
                </c:pt>
                <c:pt idx="196">
                  <c:v>1176</c:v>
                </c:pt>
                <c:pt idx="197">
                  <c:v>1182</c:v>
                </c:pt>
                <c:pt idx="198">
                  <c:v>1188</c:v>
                </c:pt>
                <c:pt idx="199">
                  <c:v>1194</c:v>
                </c:pt>
                <c:pt idx="200">
                  <c:v>1200</c:v>
                </c:pt>
                <c:pt idx="201">
                  <c:v>1206</c:v>
                </c:pt>
                <c:pt idx="202">
                  <c:v>1212</c:v>
                </c:pt>
                <c:pt idx="203">
                  <c:v>1218</c:v>
                </c:pt>
                <c:pt idx="204">
                  <c:v>1224</c:v>
                </c:pt>
                <c:pt idx="205">
                  <c:v>1230</c:v>
                </c:pt>
                <c:pt idx="206">
                  <c:v>1236</c:v>
                </c:pt>
                <c:pt idx="207">
                  <c:v>1242</c:v>
                </c:pt>
                <c:pt idx="208">
                  <c:v>1248</c:v>
                </c:pt>
                <c:pt idx="209">
                  <c:v>1254</c:v>
                </c:pt>
                <c:pt idx="210">
                  <c:v>1260</c:v>
                </c:pt>
                <c:pt idx="211">
                  <c:v>1266</c:v>
                </c:pt>
                <c:pt idx="212">
                  <c:v>1272</c:v>
                </c:pt>
                <c:pt idx="213">
                  <c:v>1278</c:v>
                </c:pt>
                <c:pt idx="214">
                  <c:v>1284</c:v>
                </c:pt>
                <c:pt idx="215">
                  <c:v>1290</c:v>
                </c:pt>
                <c:pt idx="216">
                  <c:v>1296</c:v>
                </c:pt>
                <c:pt idx="217">
                  <c:v>1302</c:v>
                </c:pt>
                <c:pt idx="218">
                  <c:v>1308</c:v>
                </c:pt>
                <c:pt idx="219">
                  <c:v>1314</c:v>
                </c:pt>
                <c:pt idx="220">
                  <c:v>1320</c:v>
                </c:pt>
                <c:pt idx="221">
                  <c:v>1326</c:v>
                </c:pt>
                <c:pt idx="222">
                  <c:v>1332</c:v>
                </c:pt>
                <c:pt idx="223">
                  <c:v>1338</c:v>
                </c:pt>
                <c:pt idx="224">
                  <c:v>1344</c:v>
                </c:pt>
                <c:pt idx="225">
                  <c:v>1350</c:v>
                </c:pt>
                <c:pt idx="226">
                  <c:v>1356</c:v>
                </c:pt>
                <c:pt idx="227">
                  <c:v>1362</c:v>
                </c:pt>
                <c:pt idx="228">
                  <c:v>1368</c:v>
                </c:pt>
                <c:pt idx="229">
                  <c:v>1374</c:v>
                </c:pt>
                <c:pt idx="230">
                  <c:v>1380</c:v>
                </c:pt>
                <c:pt idx="231">
                  <c:v>1386</c:v>
                </c:pt>
                <c:pt idx="232">
                  <c:v>1392</c:v>
                </c:pt>
                <c:pt idx="233">
                  <c:v>1398</c:v>
                </c:pt>
                <c:pt idx="234">
                  <c:v>1404</c:v>
                </c:pt>
                <c:pt idx="235">
                  <c:v>1410</c:v>
                </c:pt>
                <c:pt idx="236">
                  <c:v>1416</c:v>
                </c:pt>
                <c:pt idx="237">
                  <c:v>1422</c:v>
                </c:pt>
                <c:pt idx="238">
                  <c:v>1428</c:v>
                </c:pt>
                <c:pt idx="239">
                  <c:v>1434</c:v>
                </c:pt>
                <c:pt idx="240">
                  <c:v>1440</c:v>
                </c:pt>
                <c:pt idx="241">
                  <c:v>1446</c:v>
                </c:pt>
                <c:pt idx="242">
                  <c:v>1452</c:v>
                </c:pt>
                <c:pt idx="243">
                  <c:v>1458</c:v>
                </c:pt>
                <c:pt idx="244">
                  <c:v>1464</c:v>
                </c:pt>
                <c:pt idx="245">
                  <c:v>1470</c:v>
                </c:pt>
                <c:pt idx="246">
                  <c:v>1476</c:v>
                </c:pt>
                <c:pt idx="247">
                  <c:v>1482</c:v>
                </c:pt>
                <c:pt idx="248">
                  <c:v>1488</c:v>
                </c:pt>
                <c:pt idx="249">
                  <c:v>1494</c:v>
                </c:pt>
                <c:pt idx="250">
                  <c:v>1500</c:v>
                </c:pt>
                <c:pt idx="251">
                  <c:v>1506</c:v>
                </c:pt>
                <c:pt idx="252">
                  <c:v>1512</c:v>
                </c:pt>
                <c:pt idx="253">
                  <c:v>1518</c:v>
                </c:pt>
                <c:pt idx="254">
                  <c:v>1524</c:v>
                </c:pt>
                <c:pt idx="255">
                  <c:v>1530</c:v>
                </c:pt>
                <c:pt idx="256">
                  <c:v>1536</c:v>
                </c:pt>
                <c:pt idx="257">
                  <c:v>1542</c:v>
                </c:pt>
                <c:pt idx="258">
                  <c:v>1548</c:v>
                </c:pt>
                <c:pt idx="259">
                  <c:v>1554</c:v>
                </c:pt>
                <c:pt idx="260">
                  <c:v>1560</c:v>
                </c:pt>
                <c:pt idx="261">
                  <c:v>1566</c:v>
                </c:pt>
                <c:pt idx="262">
                  <c:v>1572</c:v>
                </c:pt>
                <c:pt idx="263">
                  <c:v>1578</c:v>
                </c:pt>
                <c:pt idx="264">
                  <c:v>1584</c:v>
                </c:pt>
                <c:pt idx="265">
                  <c:v>1590</c:v>
                </c:pt>
                <c:pt idx="266">
                  <c:v>1596</c:v>
                </c:pt>
                <c:pt idx="267">
                  <c:v>1602</c:v>
                </c:pt>
                <c:pt idx="268">
                  <c:v>1608</c:v>
                </c:pt>
                <c:pt idx="269">
                  <c:v>1614</c:v>
                </c:pt>
                <c:pt idx="270">
                  <c:v>1620</c:v>
                </c:pt>
                <c:pt idx="271">
                  <c:v>1626</c:v>
                </c:pt>
                <c:pt idx="272">
                  <c:v>1632</c:v>
                </c:pt>
                <c:pt idx="273">
                  <c:v>1638</c:v>
                </c:pt>
                <c:pt idx="274">
                  <c:v>1644</c:v>
                </c:pt>
                <c:pt idx="275">
                  <c:v>1650</c:v>
                </c:pt>
                <c:pt idx="276">
                  <c:v>1656</c:v>
                </c:pt>
                <c:pt idx="277">
                  <c:v>1662</c:v>
                </c:pt>
                <c:pt idx="278">
                  <c:v>1668</c:v>
                </c:pt>
                <c:pt idx="279">
                  <c:v>1674</c:v>
                </c:pt>
                <c:pt idx="280">
                  <c:v>1680</c:v>
                </c:pt>
                <c:pt idx="281">
                  <c:v>1686</c:v>
                </c:pt>
                <c:pt idx="282">
                  <c:v>1692</c:v>
                </c:pt>
                <c:pt idx="283">
                  <c:v>1698</c:v>
                </c:pt>
              </c:numCache>
            </c:numRef>
          </c:xVal>
          <c:yVal>
            <c:numRef>
              <c:f>'HydoFlow Output'!$J$3:$J$286</c:f>
              <c:numCache>
                <c:formatCode>0.000</c:formatCode>
                <c:ptCount val="284"/>
                <c:pt idx="0">
                  <c:v>0</c:v>
                </c:pt>
                <c:pt idx="1">
                  <c:v>0.18872611531061911</c:v>
                </c:pt>
                <c:pt idx="2">
                  <c:v>0.7536361430158226</c:v>
                </c:pt>
                <c:pt idx="3">
                  <c:v>1.6909336520632117</c:v>
                </c:pt>
                <c:pt idx="4">
                  <c:v>2.9943196121751061</c:v>
                </c:pt>
                <c:pt idx="5">
                  <c:v>4.6550347259598235</c:v>
                </c:pt>
                <c:pt idx="6">
                  <c:v>6.6619182950442637</c:v>
                </c:pt>
                <c:pt idx="7">
                  <c:v>9.0014832246229783</c:v>
                </c:pt>
                <c:pt idx="8">
                  <c:v>11.658006662361737</c:v>
                </c:pt>
                <c:pt idx="9">
                  <c:v>14.613635662524354</c:v>
                </c:pt>
                <c:pt idx="10">
                  <c:v>17.848507165215882</c:v>
                </c:pt>
                <c:pt idx="11">
                  <c:v>21.340881484431439</c:v>
                </c:pt>
                <c:pt idx="12">
                  <c:v>25.067288407815422</c:v>
                </c:pt>
                <c:pt idx="13">
                  <c:v>29.00268492627972</c:v>
                </c:pt>
                <c:pt idx="14">
                  <c:v>33.120623533472106</c:v>
                </c:pt>
                <c:pt idx="15">
                  <c:v>37.393429964052132</c:v>
                </c:pt>
                <c:pt idx="16">
                  <c:v>41.792389176299231</c:v>
                </c:pt>
                <c:pt idx="17">
                  <c:v>46.287938329172277</c:v>
                </c:pt>
                <c:pt idx="18">
                  <c:v>50.849865456934296</c:v>
                </c:pt>
                <c:pt idx="19">
                  <c:v>55.447512506165744</c:v>
                </c:pt>
                <c:pt idx="20">
                  <c:v>60.04998137067345</c:v>
                </c:pt>
                <c:pt idx="21">
                  <c:v>64.626341539654007</c:v>
                </c:pt>
                <c:pt idx="22">
                  <c:v>69.14583796362983</c:v>
                </c:pt>
                <c:pt idx="23">
                  <c:v>73.578097741211906</c:v>
                </c:pt>
                <c:pt idx="24">
                  <c:v>77.893334237667901</c:v>
                </c:pt>
                <c:pt idx="25">
                  <c:v>82.062547263533801</c:v>
                </c:pt>
                <c:pt idx="26">
                  <c:v>86.057717967985326</c:v>
                </c:pt>
                <c:pt idx="27">
                  <c:v>89.851997137204094</c:v>
                </c:pt>
                <c:pt idx="28">
                  <c:v>93.41988563229539</c:v>
                </c:pt>
                <c:pt idx="29">
                  <c:v>96.737405754139132</c:v>
                </c:pt>
                <c:pt idx="30">
                  <c:v>99.782262383530821</c:v>
                </c:pt>
                <c:pt idx="31">
                  <c:v>102.53399281368354</c:v>
                </c:pt>
                <c:pt idx="32">
                  <c:v>104.97410426815416</c:v>
                </c:pt>
                <c:pt idx="33">
                  <c:v>107.0861981800157</c:v>
                </c:pt>
                <c:pt idx="34">
                  <c:v>108.85608039706813</c:v>
                </c:pt>
                <c:pt idx="35">
                  <c:v>110.27185657246265</c:v>
                </c:pt>
                <c:pt idx="36">
                  <c:v>111.32401209967452</c:v>
                </c:pt>
                <c:pt idx="37">
                  <c:v>112.00547605462809</c:v>
                </c:pt>
                <c:pt idx="38">
                  <c:v>112.31166871525652</c:v>
                </c:pt>
                <c:pt idx="39">
                  <c:v>112.24053233914455</c:v>
                </c:pt>
                <c:pt idx="40">
                  <c:v>111.79254499241593</c:v>
                </c:pt>
                <c:pt idx="41">
                  <c:v>110.9707173369297</c:v>
                </c:pt>
                <c:pt idx="42">
                  <c:v>109.78057239737649</c:v>
                </c:pt>
                <c:pt idx="43">
                  <c:v>108.23010844424857</c:v>
                </c:pt>
                <c:pt idx="44">
                  <c:v>106.32974524212538</c:v>
                </c:pt>
                <c:pt idx="45">
                  <c:v>104.09225402450882</c:v>
                </c:pt>
                <c:pt idx="46">
                  <c:v>101.53267166580613</c:v>
                </c:pt>
                <c:pt idx="47">
                  <c:v>98.668199627260989</c:v>
                </c:pt>
                <c:pt idx="48">
                  <c:v>95.558521774829799</c:v>
                </c:pt>
                <c:pt idx="49">
                  <c:v>92.368807789866992</c:v>
                </c:pt>
                <c:pt idx="50">
                  <c:v>89.285565473959977</c:v>
                </c:pt>
                <c:pt idx="51">
                  <c:v>86.305240835633327</c:v>
                </c:pt>
                <c:pt idx="52">
                  <c:v>83.42439851455093</c:v>
                </c:pt>
                <c:pt idx="53">
                  <c:v>80.639717821645291</c:v>
                </c:pt>
                <c:pt idx="54">
                  <c:v>77.947988911425711</c:v>
                </c:pt>
                <c:pt idx="55">
                  <c:v>75.346109082054099</c:v>
                </c:pt>
                <c:pt idx="56">
                  <c:v>72.831079198922708</c:v>
                </c:pt>
                <c:pt idx="57">
                  <c:v>70.400000237612019</c:v>
                </c:pt>
                <c:pt idx="58">
                  <c:v>68.05006994224361</c:v>
                </c:pt>
                <c:pt idx="59">
                  <c:v>65.778579595375916</c:v>
                </c:pt>
                <c:pt idx="60">
                  <c:v>63.582910895720268</c:v>
                </c:pt>
                <c:pt idx="61">
                  <c:v>61.46053294007735</c:v>
                </c:pt>
                <c:pt idx="62">
                  <c:v>59.408999306016163</c:v>
                </c:pt>
                <c:pt idx="63">
                  <c:v>57.425945231931912</c:v>
                </c:pt>
                <c:pt idx="64">
                  <c:v>55.509084891232831</c:v>
                </c:pt>
                <c:pt idx="65">
                  <c:v>53.656208757513802</c:v>
                </c:pt>
                <c:pt idx="66">
                  <c:v>51.865181057679671</c:v>
                </c:pt>
                <c:pt idx="67">
                  <c:v>50.133937310082409</c:v>
                </c:pt>
                <c:pt idx="68">
                  <c:v>48.460481944834839</c:v>
                </c:pt>
                <c:pt idx="69">
                  <c:v>46.842886003556977</c:v>
                </c:pt>
                <c:pt idx="70">
                  <c:v>45.279284915904746</c:v>
                </c:pt>
                <c:pt idx="71">
                  <c:v>43.767876350317039</c:v>
                </c:pt>
                <c:pt idx="72">
                  <c:v>42.306918136504429</c:v>
                </c:pt>
                <c:pt idx="73">
                  <c:v>40.894726257284411</c:v>
                </c:pt>
                <c:pt idx="74">
                  <c:v>39.529672907448642</c:v>
                </c:pt>
                <c:pt idx="75">
                  <c:v>38.21018461742463</c:v>
                </c:pt>
                <c:pt idx="76">
                  <c:v>36.934740439568863</c:v>
                </c:pt>
                <c:pt idx="77">
                  <c:v>35.701870195001149</c:v>
                </c:pt>
                <c:pt idx="78">
                  <c:v>34.510152778958869</c:v>
                </c:pt>
                <c:pt idx="79">
                  <c:v>33.358214522718036</c:v>
                </c:pt>
                <c:pt idx="80">
                  <c:v>32.244727610193095</c:v>
                </c:pt>
                <c:pt idx="81">
                  <c:v>31.168408547389856</c:v>
                </c:pt>
                <c:pt idx="82">
                  <c:v>30.128016682947781</c:v>
                </c:pt>
                <c:pt idx="83">
                  <c:v>29.122352778066148</c:v>
                </c:pt>
                <c:pt idx="84">
                  <c:v>28.150257624165551</c:v>
                </c:pt>
                <c:pt idx="85">
                  <c:v>27.210610706691387</c:v>
                </c:pt>
                <c:pt idx="86">
                  <c:v>26.302328913519347</c:v>
                </c:pt>
                <c:pt idx="87">
                  <c:v>25.424365286473773</c:v>
                </c:pt>
                <c:pt idx="88">
                  <c:v>24.575707814519973</c:v>
                </c:pt>
                <c:pt idx="89">
                  <c:v>23.755378267239539</c:v>
                </c:pt>
                <c:pt idx="90">
                  <c:v>22.962431067243681</c:v>
                </c:pt>
                <c:pt idx="91">
                  <c:v>22.195952200225211</c:v>
                </c:pt>
                <c:pt idx="92">
                  <c:v>21.455058161392635</c:v>
                </c:pt>
                <c:pt idx="93">
                  <c:v>20.738894937071912</c:v>
                </c:pt>
                <c:pt idx="94">
                  <c:v>20.046637020302036</c:v>
                </c:pt>
                <c:pt idx="95">
                  <c:v>19.377486459289766</c:v>
                </c:pt>
                <c:pt idx="96">
                  <c:v>18.730671937626632</c:v>
                </c:pt>
                <c:pt idx="97">
                  <c:v>18.105447885207948</c:v>
                </c:pt>
                <c:pt idx="98">
                  <c:v>17.501093618829213</c:v>
                </c:pt>
                <c:pt idx="99">
                  <c:v>16.916912511469036</c:v>
                </c:pt>
                <c:pt idx="100">
                  <c:v>16.352231189301097</c:v>
                </c:pt>
                <c:pt idx="101">
                  <c:v>15.806398755509763</c:v>
                </c:pt>
                <c:pt idx="102">
                  <c:v>15.278786040014323</c:v>
                </c:pt>
                <c:pt idx="103">
                  <c:v>14.768784874237337</c:v>
                </c:pt>
                <c:pt idx="104">
                  <c:v>14.275807390080924</c:v>
                </c:pt>
                <c:pt idx="105">
                  <c:v>13.799285342302968</c:v>
                </c:pt>
                <c:pt idx="106">
                  <c:v>13.338669453512297</c:v>
                </c:pt>
                <c:pt idx="107">
                  <c:v>12.893428781027653</c:v>
                </c:pt>
                <c:pt idx="108">
                  <c:v>12.463050104870703</c:v>
                </c:pt>
                <c:pt idx="109">
                  <c:v>12.04703733618774</c:v>
                </c:pt>
                <c:pt idx="110">
                  <c:v>11.644910945417973</c:v>
                </c:pt>
                <c:pt idx="111">
                  <c:v>11.256207409549445</c:v>
                </c:pt>
                <c:pt idx="112">
                  <c:v>10.880478677825399</c:v>
                </c:pt>
                <c:pt idx="113">
                  <c:v>10.517291655285133</c:v>
                </c:pt>
                <c:pt idx="114">
                  <c:v>10.166227703544182</c:v>
                </c:pt>
                <c:pt idx="115">
                  <c:v>9.826882158238222</c:v>
                </c:pt>
                <c:pt idx="116">
                  <c:v>9.4988638625746127</c:v>
                </c:pt>
                <c:pt idx="117">
                  <c:v>9.1817947164538047</c:v>
                </c:pt>
                <c:pt idx="118">
                  <c:v>8.8753092406409628</c:v>
                </c:pt>
                <c:pt idx="119">
                  <c:v>8.5790541554853998</c:v>
                </c:pt>
                <c:pt idx="120">
                  <c:v>8.2926879737022041</c:v>
                </c:pt>
                <c:pt idx="121">
                  <c:v>8.0158806067467019</c:v>
                </c:pt>
                <c:pt idx="122">
                  <c:v>7.7483129843280496</c:v>
                </c:pt>
                <c:pt idx="123">
                  <c:v>7.4896766866233007</c:v>
                </c:pt>
                <c:pt idx="124">
                  <c:v>7.2396735887680954</c:v>
                </c:pt>
                <c:pt idx="125">
                  <c:v>6.9980155172140632</c:v>
                </c:pt>
                <c:pt idx="126">
                  <c:v>6.7644239175570249</c:v>
                </c:pt>
                <c:pt idx="127">
                  <c:v>6.5386295334528981</c:v>
                </c:pt>
                <c:pt idx="128">
                  <c:v>6.3203720962513215</c:v>
                </c:pt>
                <c:pt idx="129">
                  <c:v>6.1094000249892098</c:v>
                </c:pt>
                <c:pt idx="130">
                  <c:v>5.905470136398435</c:v>
                </c:pt>
                <c:pt idx="131">
                  <c:v>5.708347364593358</c:v>
                </c:pt>
                <c:pt idx="132">
                  <c:v>5.5178044901151075</c:v>
                </c:pt>
                <c:pt idx="133">
                  <c:v>5.3336218780202538</c:v>
                </c:pt>
                <c:pt idx="134">
                  <c:v>5.1555872247120655</c:v>
                </c:pt>
                <c:pt idx="135">
                  <c:v>4.98349531322238</c:v>
                </c:pt>
                <c:pt idx="136">
                  <c:v>4.8171477766621305</c:v>
                </c:pt>
                <c:pt idx="137">
                  <c:v>4.6563528695678373</c:v>
                </c:pt>
                <c:pt idx="138">
                  <c:v>4.5009252468804561</c:v>
                </c:pt>
                <c:pt idx="139">
                  <c:v>4.350685750301845</c:v>
                </c:pt>
                <c:pt idx="140">
                  <c:v>4.2054612017825992</c:v>
                </c:pt>
                <c:pt idx="141">
                  <c:v>4.0650842039031936</c:v>
                </c:pt>
                <c:pt idx="142">
                  <c:v>3.929392946918338</c:v>
                </c:pt>
                <c:pt idx="143">
                  <c:v>3.7982310222421338</c:v>
                </c:pt>
                <c:pt idx="144">
                  <c:v>3.6714472421590432</c:v>
                </c:pt>
                <c:pt idx="145">
                  <c:v>3.5488954655528411</c:v>
                </c:pt>
                <c:pt idx="146">
                  <c:v>3.4304344294526925</c:v>
                </c:pt>
                <c:pt idx="147">
                  <c:v>3.3159275862021618</c:v>
                </c:pt>
                <c:pt idx="148">
                  <c:v>3.2052429460634611</c:v>
                </c:pt>
                <c:pt idx="149">
                  <c:v>3.0982529250755584</c:v>
                </c:pt>
                <c:pt idx="150">
                  <c:v>2.9948341979906838</c:v>
                </c:pt>
                <c:pt idx="151">
                  <c:v>2.8948675561197974</c:v>
                </c:pt>
                <c:pt idx="152">
                  <c:v>2.7982377699231402</c:v>
                </c:pt>
                <c:pt idx="153">
                  <c:v>2.7048334561874507</c:v>
                </c:pt>
                <c:pt idx="154">
                  <c:v>2.6145469496367717</c:v>
                </c:pt>
                <c:pt idx="155">
                  <c:v>2.5272741788288551</c:v>
                </c:pt>
                <c:pt idx="156">
                  <c:v>2.4429145461940909</c:v>
                </c:pt>
                <c:pt idx="157">
                  <c:v>2.3613708120787229</c:v>
                </c:pt>
                <c:pt idx="158">
                  <c:v>2.2825489826586423</c:v>
                </c:pt>
                <c:pt idx="159">
                  <c:v>2.2063582015946075</c:v>
                </c:pt>
                <c:pt idx="160">
                  <c:v>2.132710645303951</c:v>
                </c:pt>
                <c:pt idx="161">
                  <c:v>2.0615214217281119</c:v>
                </c:pt>
                <c:pt idx="162">
                  <c:v>1.9927084724792632</c:v>
                </c:pt>
                <c:pt idx="163">
                  <c:v>1.9261924782532496</c:v>
                </c:pt>
                <c:pt idx="164">
                  <c:v>1.8618967673998315</c:v>
                </c:pt>
                <c:pt idx="165">
                  <c:v>1.7997472275448041</c:v>
                </c:pt>
                <c:pt idx="166">
                  <c:v>1.7396722201621559</c:v>
                </c:pt>
                <c:pt idx="167">
                  <c:v>1.6816024979977864</c:v>
                </c:pt>
                <c:pt idx="168">
                  <c:v>1.6254711252495646</c:v>
                </c:pt>
                <c:pt idx="169">
                  <c:v>1.5712134004118066</c:v>
                </c:pt>
                <c:pt idx="170">
                  <c:v>1.5187667816951209</c:v>
                </c:pt>
                <c:pt idx="171">
                  <c:v>1.4680708149357657</c:v>
                </c:pt>
                <c:pt idx="172">
                  <c:v>1.4190670639113356</c:v>
                </c:pt>
                <c:pt idx="173">
                  <c:v>1.371699042982508</c:v>
                </c:pt>
                <c:pt idx="174">
                  <c:v>1.3259121519831765</c:v>
                </c:pt>
                <c:pt idx="175">
                  <c:v>1.2816536132839429</c:v>
                </c:pt>
                <c:pt idx="176">
                  <c:v>1.2388724109563991</c:v>
                </c:pt>
                <c:pt idx="177">
                  <c:v>1.197519231968097</c:v>
                </c:pt>
                <c:pt idx="178">
                  <c:v>1.1575464093403951</c:v>
                </c:pt>
                <c:pt idx="179">
                  <c:v>1.1189078672037076</c:v>
                </c:pt>
                <c:pt idx="180">
                  <c:v>1.081559067686753</c:v>
                </c:pt>
                <c:pt idx="181">
                  <c:v>1.0454569595786674</c:v>
                </c:pt>
                <c:pt idx="182">
                  <c:v>1.0105599287047227</c:v>
                </c:pt>
                <c:pt idx="183">
                  <c:v>0.97682774995850941</c:v>
                </c:pt>
                <c:pt idx="184">
                  <c:v>0.94422154093526445</c:v>
                </c:pt>
                <c:pt idx="185">
                  <c:v>0.91270371711290421</c:v>
                </c:pt>
                <c:pt idx="186">
                  <c:v>0.88223794852909743</c:v>
                </c:pt>
                <c:pt idx="187">
                  <c:v>0.85278911790445588</c:v>
                </c:pt>
                <c:pt idx="188">
                  <c:v>0.82432328016354084</c:v>
                </c:pt>
                <c:pt idx="189">
                  <c:v>0.79680762330706822</c:v>
                </c:pt>
                <c:pt idx="190">
                  <c:v>0.77021043059016447</c:v>
                </c:pt>
                <c:pt idx="191">
                  <c:v>0.74450104396312367</c:v>
                </c:pt>
                <c:pt idx="192">
                  <c:v>0.71964982873247851</c:v>
                </c:pt>
                <c:pt idx="193">
                  <c:v>0.69562813940169299</c:v>
                </c:pt>
                <c:pt idx="194">
                  <c:v>0.67240828665206953</c:v>
                </c:pt>
                <c:pt idx="195">
                  <c:v>0.64996350542582915</c:v>
                </c:pt>
                <c:pt idx="196">
                  <c:v>0.62826792407456611</c:v>
                </c:pt>
                <c:pt idx="197">
                  <c:v>0.60729653453752186</c:v>
                </c:pt>
                <c:pt idx="198">
                  <c:v>0.58702516351528755</c:v>
                </c:pt>
                <c:pt idx="199">
                  <c:v>0.56743044460573921</c:v>
                </c:pt>
                <c:pt idx="200">
                  <c:v>0.54848979137004505</c:v>
                </c:pt>
                <c:pt idx="201">
                  <c:v>0.53018137129773668</c:v>
                </c:pt>
                <c:pt idx="202">
                  <c:v>0.51248408064081385</c:v>
                </c:pt>
                <c:pt idx="203">
                  <c:v>0.49537752008787089</c:v>
                </c:pt>
                <c:pt idx="204">
                  <c:v>0.47884197125023037</c:v>
                </c:pt>
                <c:pt idx="205">
                  <c:v>0.46285837393294366</c:v>
                </c:pt>
                <c:pt idx="206">
                  <c:v>0.44740830416449384</c:v>
                </c:pt>
                <c:pt idx="207">
                  <c:v>0.43247395295984942</c:v>
                </c:pt>
                <c:pt idx="208">
                  <c:v>0.41803810579240719</c:v>
                </c:pt>
                <c:pt idx="209">
                  <c:v>0.40408412275115191</c:v>
                </c:pt>
                <c:pt idx="210">
                  <c:v>0.39059591936016691</c:v>
                </c:pt>
                <c:pt idx="211">
                  <c:v>0.37755794803838022</c:v>
                </c:pt>
                <c:pt idx="212">
                  <c:v>0.36495518017818229</c:v>
                </c:pt>
                <c:pt idx="213">
                  <c:v>0.35277308882224817</c:v>
                </c:pt>
                <c:pt idx="214">
                  <c:v>0.34099763191861099</c:v>
                </c:pt>
                <c:pt idx="215">
                  <c:v>0.32961523613466409</c:v>
                </c:pt>
                <c:pt idx="216">
                  <c:v>0.31861278121146031</c:v>
                </c:pt>
                <c:pt idx="217">
                  <c:v>0.30797758484024795</c:v>
                </c:pt>
                <c:pt idx="218">
                  <c:v>0.29769738804383034</c:v>
                </c:pt>
                <c:pt idx="219">
                  <c:v>0.2877603410458891</c:v>
                </c:pt>
                <c:pt idx="220">
                  <c:v>0.27815498961198376</c:v>
                </c:pt>
                <c:pt idx="221">
                  <c:v>0.26887026184648738</c:v>
                </c:pt>
                <c:pt idx="222">
                  <c:v>0.25989545543023507</c:v>
                </c:pt>
                <c:pt idx="223">
                  <c:v>0.25122022528417315</c:v>
                </c:pt>
                <c:pt idx="224">
                  <c:v>0.24283457164479821</c:v>
                </c:pt>
                <c:pt idx="225">
                  <c:v>0.23472882853762589</c:v>
                </c:pt>
                <c:pt idx="226">
                  <c:v>0.22689365263542191</c:v>
                </c:pt>
                <c:pt idx="227">
                  <c:v>0.21932001248833116</c:v>
                </c:pt>
                <c:pt idx="228">
                  <c:v>0.21199917811351027</c:v>
                </c:pt>
                <c:pt idx="229">
                  <c:v>0.20492271093225045</c:v>
                </c:pt>
                <c:pt idx="230">
                  <c:v>0.19808245404299771</c:v>
                </c:pt>
                <c:pt idx="231">
                  <c:v>0.19147052281905594</c:v>
                </c:pt>
                <c:pt idx="232">
                  <c:v>0.18507929582013727</c:v>
                </c:pt>
                <c:pt idx="233">
                  <c:v>0.17890140600727839</c:v>
                </c:pt>
                <c:pt idx="234">
                  <c:v>0.17292973225100627</c:v>
                </c:pt>
                <c:pt idx="235">
                  <c:v>0.16715739112295197</c:v>
                </c:pt>
                <c:pt idx="236">
                  <c:v>0.16157772896146369</c:v>
                </c:pt>
                <c:pt idx="237">
                  <c:v>0.15618431420206266</c:v>
                </c:pt>
                <c:pt idx="238">
                  <c:v>0.15097092996390918</c:v>
                </c:pt>
                <c:pt idx="239">
                  <c:v>0.14593156688372852</c:v>
                </c:pt>
                <c:pt idx="240">
                  <c:v>0.14106041618893878</c:v>
                </c:pt>
                <c:pt idx="241">
                  <c:v>0.13635186300199459</c:v>
                </c:pt>
                <c:pt idx="242">
                  <c:v>0.13180047986823276</c:v>
                </c:pt>
                <c:pt idx="243">
                  <c:v>0.12740102049975113</c:v>
                </c:pt>
                <c:pt idx="244">
                  <c:v>0.12314841372812141</c:v>
                </c:pt>
                <c:pt idx="245">
                  <c:v>0.11903775765895165</c:v>
                </c:pt>
                <c:pt idx="246">
                  <c:v>0.11506431402157444</c:v>
                </c:pt>
                <c:pt idx="247">
                  <c:v>0.11122350270733514</c:v>
                </c:pt>
                <c:pt idx="248">
                  <c:v>0.10751089649019312</c:v>
                </c:pt>
                <c:pt idx="249">
                  <c:v>0.1039222159235481</c:v>
                </c:pt>
                <c:pt idx="250">
                  <c:v>0.10045332440740727</c:v>
                </c:pt>
                <c:pt idx="251">
                  <c:v>9.710022342020963E-2</c:v>
                </c:pt>
                <c:pt idx="252">
                  <c:v>9.3859047909811352E-2</c:v>
                </c:pt>
                <c:pt idx="253">
                  <c:v>9.0726061838316094E-2</c:v>
                </c:pt>
                <c:pt idx="254">
                  <c:v>8.769765387562091E-2</c:v>
                </c:pt>
                <c:pt idx="255">
                  <c:v>8.4770333236707712E-2</c:v>
                </c:pt>
                <c:pt idx="256">
                  <c:v>8.1940725657885738E-2</c:v>
                </c:pt>
                <c:pt idx="257">
                  <c:v>7.9205569507345502E-2</c:v>
                </c:pt>
                <c:pt idx="258">
                  <c:v>7.656171202554142E-2</c:v>
                </c:pt>
                <c:pt idx="259">
                  <c:v>7.4006105691069121E-2</c:v>
                </c:pt>
                <c:pt idx="260">
                  <c:v>7.1535804707848843E-2</c:v>
                </c:pt>
                <c:pt idx="261">
                  <c:v>6.914796160956542E-2</c:v>
                </c:pt>
                <c:pt idx="262">
                  <c:v>6.6839823977451099E-2</c:v>
                </c:pt>
                <c:pt idx="263">
                  <c:v>6.4608731267627659E-2</c:v>
                </c:pt>
                <c:pt idx="264">
                  <c:v>6.2452111744351113E-2</c:v>
                </c:pt>
                <c:pt idx="265">
                  <c:v>6.0367479515623122E-2</c:v>
                </c:pt>
                <c:pt idx="266">
                  <c:v>5.8352431667753751E-2</c:v>
                </c:pt>
                <c:pt idx="267">
                  <c:v>5.6404645495571289E-2</c:v>
                </c:pt>
                <c:pt idx="268">
                  <c:v>5.4521875825085539E-2</c:v>
                </c:pt>
                <c:pt idx="269">
                  <c:v>5.2701952425522447E-2</c:v>
                </c:pt>
                <c:pt idx="270">
                  <c:v>5.0942777507741205E-2</c:v>
                </c:pt>
                <c:pt idx="271">
                  <c:v>4.9242323306155897E-2</c:v>
                </c:pt>
                <c:pt idx="272">
                  <c:v>4.7598629741370378E-2</c:v>
                </c:pt>
                <c:pt idx="273">
                  <c:v>4.6009802160834209E-2</c:v>
                </c:pt>
                <c:pt idx="274">
                  <c:v>4.447400915491477E-2</c:v>
                </c:pt>
                <c:pt idx="275">
                  <c:v>4.298948044586811E-2</c:v>
                </c:pt>
                <c:pt idx="276">
                  <c:v>4.1554504847275402E-2</c:v>
                </c:pt>
                <c:pt idx="277">
                  <c:v>4.0167428291592734E-2</c:v>
                </c:pt>
                <c:pt idx="278">
                  <c:v>3.8826651923540637E-2</c:v>
                </c:pt>
                <c:pt idx="279">
                  <c:v>3.7530630257135773E-2</c:v>
                </c:pt>
                <c:pt idx="280">
                  <c:v>3.6277869394240277E-2</c:v>
                </c:pt>
                <c:pt idx="281">
                  <c:v>3.5066925302575373E-2</c:v>
                </c:pt>
                <c:pt idx="282">
                  <c:v>3.3896402151214387E-2</c:v>
                </c:pt>
                <c:pt idx="283">
                  <c:v>3.2764950701636507E-2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B44-4C36-B7C1-90A7150B1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675103"/>
        <c:axId val="1972686751"/>
      </c:scatterChart>
      <c:valAx>
        <c:axId val="1972675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686751"/>
        <c:crosses val="autoZero"/>
        <c:crossBetween val="midCat"/>
      </c:valAx>
      <c:valAx>
        <c:axId val="1972686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6751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57459226743753"/>
          <c:y val="9.9037328180388143E-2"/>
          <c:w val="0.85039292214554763"/>
          <c:h val="0.7814173228346457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Hydro2Yr!$J$9:$J$292</c:f>
              <c:numCache>
                <c:formatCode>0.00</c:formatCode>
                <c:ptCount val="28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</c:numCache>
            </c:numRef>
          </c:xVal>
          <c:yVal>
            <c:numRef>
              <c:f>Hydro2Yr!$O$9:$O$292</c:f>
              <c:numCache>
                <c:formatCode>0.0</c:formatCode>
                <c:ptCount val="284"/>
                <c:pt idx="0">
                  <c:v>0</c:v>
                </c:pt>
                <c:pt idx="1">
                  <c:v>0.30449903241388121</c:v>
                </c:pt>
                <c:pt idx="2">
                  <c:v>1.2111024745818406</c:v>
                </c:pt>
                <c:pt idx="3">
                  <c:v>2.6992854290374706</c:v>
                </c:pt>
                <c:pt idx="4">
                  <c:v>4.7353564259155965</c:v>
                </c:pt>
                <c:pt idx="5">
                  <c:v>7.2732201753667516</c:v>
                </c:pt>
                <c:pt idx="6">
                  <c:v>10.255421134186015</c:v>
                </c:pt>
                <c:pt idx="7">
                  <c:v>13.614444261003561</c:v>
                </c:pt>
                <c:pt idx="8">
                  <c:v>17.274243511806617</c:v>
                </c:pt>
                <c:pt idx="9">
                  <c:v>21.151963471673355</c:v>
                </c:pt>
                <c:pt idx="10">
                  <c:v>25.15981514612411</c:v>
                </c:pt>
                <c:pt idx="11">
                  <c:v>29.207063445424417</c:v>
                </c:pt>
                <c:pt idx="12">
                  <c:v>33.202081366520325</c:v>
                </c:pt>
                <c:pt idx="13">
                  <c:v>37.054424367296612</c:v>
                </c:pt>
                <c:pt idx="14">
                  <c:v>40.676877970707707</c:v>
                </c:pt>
                <c:pt idx="15">
                  <c:v>43.987432242389104</c:v>
                </c:pt>
                <c:pt idx="16">
                  <c:v>46.911138440892415</c:v>
                </c:pt>
                <c:pt idx="17">
                  <c:v>49.381805807220857</c:v>
                </c:pt>
                <c:pt idx="18">
                  <c:v>51.343500079481231</c:v>
                </c:pt>
                <c:pt idx="19">
                  <c:v>52.751809807279841</c:v>
                </c:pt>
                <c:pt idx="20">
                  <c:v>53.574851797348764</c:v>
                </c:pt>
                <c:pt idx="21">
                  <c:v>53.793992927783762</c:v>
                </c:pt>
                <c:pt idx="22">
                  <c:v>53.404271989500849</c:v>
                </c:pt>
                <c:pt idx="23">
                  <c:v>52.414512004702146</c:v>
                </c:pt>
                <c:pt idx="24">
                  <c:v>50.847120479535853</c:v>
                </c:pt>
                <c:pt idx="25">
                  <c:v>48.737582113096892</c:v>
                </c:pt>
                <c:pt idx="26">
                  <c:v>46.133655447498334</c:v>
                </c:pt>
                <c:pt idx="27">
                  <c:v>43.363665283706453</c:v>
                </c:pt>
                <c:pt idx="28">
                  <c:v>40.742389959111634</c:v>
                </c:pt>
                <c:pt idx="29">
                  <c:v>38.279567207249649</c:v>
                </c:pt>
                <c:pt idx="30">
                  <c:v>35.965618782916728</c:v>
                </c:pt>
                <c:pt idx="31">
                  <c:v>33.791545432967048</c:v>
                </c:pt>
                <c:pt idx="32">
                  <c:v>31.748891897020588</c:v>
                </c:pt>
                <c:pt idx="33">
                  <c:v>29.829714023831016</c:v>
                </c:pt>
                <c:pt idx="34">
                  <c:v>28.026547875424992</c:v>
                </c:pt>
                <c:pt idx="35">
                  <c:v>26.332380698854902</c:v>
                </c:pt>
                <c:pt idx="36">
                  <c:v>24.740623652669946</c:v>
                </c:pt>
                <c:pt idx="37">
                  <c:v>23.245086182035546</c:v>
                </c:pt>
                <c:pt idx="38">
                  <c:v>21.839951942842337</c:v>
                </c:pt>
                <c:pt idx="39">
                  <c:v>20.519756181170404</c:v>
                </c:pt>
                <c:pt idx="40">
                  <c:v>19.279364480134596</c:v>
                </c:pt>
                <c:pt idx="41">
                  <c:v>18.113952791454413</c:v>
                </c:pt>
                <c:pt idx="42">
                  <c:v>17.018988674088714</c:v>
                </c:pt>
                <c:pt idx="43">
                  <c:v>15.99021366696979</c:v>
                </c:pt>
                <c:pt idx="44">
                  <c:v>15.023626727281917</c:v>
                </c:pt>
                <c:pt idx="45">
                  <c:v>14.115468669873778</c:v>
                </c:pt>
                <c:pt idx="46">
                  <c:v>13.262207547287495</c:v>
                </c:pt>
                <c:pt idx="47">
                  <c:v>12.460524913545218</c:v>
                </c:pt>
                <c:pt idx="48">
                  <c:v>11.7073029182715</c:v>
                </c:pt>
                <c:pt idx="49">
                  <c:v>10.999612180958453</c:v>
                </c:pt>
                <c:pt idx="50">
                  <c:v>10.33470039821548</c:v>
                </c:pt>
                <c:pt idx="51">
                  <c:v>9.7099816396952772</c:v>
                </c:pt>
                <c:pt idx="52">
                  <c:v>9.1230262910668998</c:v>
                </c:pt>
                <c:pt idx="53">
                  <c:v>8.5715516049224814</c:v>
                </c:pt>
                <c:pt idx="54">
                  <c:v>8.0534128228689994</c:v>
                </c:pt>
                <c:pt idx="55">
                  <c:v>7.5665948342776632</c:v>
                </c:pt>
                <c:pt idx="56">
                  <c:v>7.1092043392506827</c:v>
                </c:pt>
                <c:pt idx="57">
                  <c:v>6.6794624853262086</c:v>
                </c:pt>
                <c:pt idx="58">
                  <c:v>6.2756979492845275</c:v>
                </c:pt>
                <c:pt idx="59">
                  <c:v>5.896340437149802</c:v>
                </c:pt>
                <c:pt idx="60">
                  <c:v>5.5399145771079628</c:v>
                </c:pt>
                <c:pt idx="61">
                  <c:v>5.2050341815895376</c:v>
                </c:pt>
                <c:pt idx="62">
                  <c:v>4.8903968562018232</c:v>
                </c:pt>
                <c:pt idx="63">
                  <c:v>4.5947789345439309</c:v>
                </c:pt>
                <c:pt idx="64">
                  <c:v>4.3170307192053681</c:v>
                </c:pt>
                <c:pt idx="65">
                  <c:v>4.0560720104399719</c:v>
                </c:pt>
                <c:pt idx="66">
                  <c:v>3.8108879051254037</c:v>
                </c:pt>
                <c:pt idx="67">
                  <c:v>3.5805248496699495</c:v>
                </c:pt>
                <c:pt idx="68">
                  <c:v>3.3640869315158088</c:v>
                </c:pt>
                <c:pt idx="69">
                  <c:v>3.1607323948159838</c:v>
                </c:pt>
                <c:pt idx="70">
                  <c:v>2.9696703667338764</c:v>
                </c:pt>
                <c:pt idx="71">
                  <c:v>2.79015778163363</c:v>
                </c:pt>
                <c:pt idx="72">
                  <c:v>2.6214964911990628</c:v>
                </c:pt>
                <c:pt idx="73">
                  <c:v>2.4630305492420308</c:v>
                </c:pt>
                <c:pt idx="74">
                  <c:v>2.31414366064045</c:v>
                </c:pt>
                <c:pt idx="75">
                  <c:v>2.1742567844846303</c:v>
                </c:pt>
                <c:pt idx="76">
                  <c:v>2.0428258821101486</c:v>
                </c:pt>
                <c:pt idx="77">
                  <c:v>1.91933980125916</c:v>
                </c:pt>
                <c:pt idx="78">
                  <c:v>1.8033182881412682</c:v>
                </c:pt>
                <c:pt idx="79">
                  <c:v>1.6943101196626822</c:v>
                </c:pt>
                <c:pt idx="80">
                  <c:v>1.5918913485595889</c:v>
                </c:pt>
                <c:pt idx="81">
                  <c:v>1.4956636546108693</c:v>
                </c:pt>
                <c:pt idx="82">
                  <c:v>1.4052527955177867</c:v>
                </c:pt>
                <c:pt idx="83">
                  <c:v>1.3203071514259155</c:v>
                </c:pt>
                <c:pt idx="84">
                  <c:v>1.2404963574287766</c:v>
                </c:pt>
                <c:pt idx="85">
                  <c:v>1.1655100187347629</c:v>
                </c:pt>
                <c:pt idx="86">
                  <c:v>1.0950565035005373</c:v>
                </c:pt>
                <c:pt idx="87">
                  <c:v>1.0288618086359971</c:v>
                </c:pt>
                <c:pt idx="88">
                  <c:v>0.9666684941698197</c:v>
                </c:pt>
                <c:pt idx="89">
                  <c:v>0.90823468203118873</c:v>
                </c:pt>
                <c:pt idx="90">
                  <c:v>0.85333311535379452</c:v>
                </c:pt>
                <c:pt idx="91">
                  <c:v>0.8017502746436721</c:v>
                </c:pt>
                <c:pt idx="92">
                  <c:v>0.75328554737348363</c:v>
                </c:pt>
                <c:pt idx="93">
                  <c:v>0.7077504477737272</c:v>
                </c:pt>
                <c:pt idx="94">
                  <c:v>0.6649678837865155</c:v>
                </c:pt>
                <c:pt idx="95">
                  <c:v>0.62477146833100394</c:v>
                </c:pt>
                <c:pt idx="96">
                  <c:v>0.58700487220191</c:v>
                </c:pt>
                <c:pt idx="97">
                  <c:v>0.55152121608444704</c:v>
                </c:pt>
                <c:pt idx="98">
                  <c:v>0.51818249932113114</c:v>
                </c:pt>
                <c:pt idx="99">
                  <c:v>0.48685906320887734</c:v>
                </c:pt>
                <c:pt idx="100">
                  <c:v>0.45742908673905397</c:v>
                </c:pt>
                <c:pt idx="101">
                  <c:v>0.42977811281938455</c:v>
                </c:pt>
                <c:pt idx="102">
                  <c:v>0.40379860313509408</c:v>
                </c:pt>
                <c:pt idx="103">
                  <c:v>0.37938951991809938</c:v>
                </c:pt>
                <c:pt idx="104">
                  <c:v>0.3564559329976954</c:v>
                </c:pt>
                <c:pt idx="105">
                  <c:v>0.3349086506044941</c:v>
                </c:pt>
                <c:pt idx="106">
                  <c:v>0.31466387249177352</c:v>
                </c:pt>
                <c:pt idx="107">
                  <c:v>0.29564286402517498</c:v>
                </c:pt>
                <c:pt idx="108">
                  <c:v>0.277771649973236</c:v>
                </c:pt>
                <c:pt idx="109">
                  <c:v>0.26098072680788226</c:v>
                </c:pt>
                <c:pt idx="110">
                  <c:v>0.24520479239595971</c:v>
                </c:pt>
                <c:pt idx="111">
                  <c:v>0.23038249203055583</c:v>
                </c:pt>
                <c:pt idx="112">
                  <c:v>0.21645617981438653</c:v>
                </c:pt>
                <c:pt idx="113">
                  <c:v>0.20337169446723302</c:v>
                </c:pt>
                <c:pt idx="114">
                  <c:v>0.1910781486855232</c:v>
                </c:pt>
                <c:pt idx="115">
                  <c:v>0.17952773123483734</c:v>
                </c:pt>
                <c:pt idx="116">
                  <c:v>0.16867552100566199</c:v>
                </c:pt>
                <c:pt idx="117">
                  <c:v>0.15847931230922024</c:v>
                </c:pt>
                <c:pt idx="118">
                  <c:v>0.14889945073393487</c:v>
                </c:pt>
                <c:pt idx="119">
                  <c:v>0.13989867892414865</c:v>
                </c:pt>
                <c:pt idx="120">
                  <c:v>0.13144199168131371</c:v>
                </c:pt>
                <c:pt idx="121">
                  <c:v>0.12349649982411848</c:v>
                </c:pt>
                <c:pt idx="122">
                  <c:v>0.1160313022780886</c:v>
                </c:pt>
                <c:pt idx="123">
                  <c:v>0.10901736589719779</c:v>
                </c:pt>
                <c:pt idx="124">
                  <c:v>0.10242741255010315</c:v>
                </c:pt>
                <c:pt idx="125">
                  <c:v>9.6235813031864029E-2</c:v>
                </c:pt>
                <c:pt idx="126">
                  <c:v>9.0418487388555763E-2</c:v>
                </c:pt>
                <c:pt idx="127">
                  <c:v>8.4952811267126338E-2</c:v>
                </c:pt>
                <c:pt idx="128">
                  <c:v>7.9817527926279358E-2</c:v>
                </c:pt>
                <c:pt idx="129">
                  <c:v>7.4992665566179673E-2</c:v>
                </c:pt>
                <c:pt idx="130">
                  <c:v>7.0459459655468112E-2</c:v>
                </c:pt>
                <c:pt idx="131">
                  <c:v>6.6200279953503138E-2</c:v>
                </c:pt>
                <c:pt idx="132">
                  <c:v>6.2198561944011306E-2</c:v>
                </c:pt>
                <c:pt idx="133">
                  <c:v>5.8438742413479447E-2</c:v>
                </c:pt>
                <c:pt idx="134">
                  <c:v>5.4906198923749067E-2</c:v>
                </c:pt>
                <c:pt idx="135">
                  <c:v>5.1587192943408321E-2</c:v>
                </c:pt>
                <c:pt idx="136">
                  <c:v>4.8468816416817072E-2</c:v>
                </c:pt>
                <c:pt idx="137">
                  <c:v>4.5538941562961975E-2</c:v>
                </c:pt>
                <c:pt idx="138">
                  <c:v>4.2786173708903023E-2</c:v>
                </c:pt>
                <c:pt idx="139">
                  <c:v>4.0199806974375293E-2</c:v>
                </c:pt>
                <c:pt idx="140">
                  <c:v>3.7769782635196564E-2</c:v>
                </c:pt>
                <c:pt idx="141">
                  <c:v>3.5486650003551855E-2</c:v>
                </c:pt>
                <c:pt idx="142">
                  <c:v>3.3341529673011065E-2</c:v>
                </c:pt>
                <c:pt idx="143">
                  <c:v>3.1326078985337069E-2</c:v>
                </c:pt>
                <c:pt idx="144">
                  <c:v>2.9432459584778067E-2</c:v>
                </c:pt>
                <c:pt idx="145">
                  <c:v>2.7653306933659787E-2</c:v>
                </c:pt>
                <c:pt idx="146">
                  <c:v>2.598170167071891E-2</c:v>
                </c:pt>
                <c:pt idx="147">
                  <c:v>2.4411142700787269E-2</c:v>
                </c:pt>
                <c:pt idx="148">
                  <c:v>2.2935521911167753E-2</c:v>
                </c:pt>
                <c:pt idx="149">
                  <c:v>2.1549100416372275E-2</c:v>
                </c:pt>
                <c:pt idx="150">
                  <c:v>2.0246486238832354E-2</c:v>
                </c:pt>
                <c:pt idx="151">
                  <c:v>1.9022613338781587E-2</c:v>
                </c:pt>
                <c:pt idx="152">
                  <c:v>1.7872721911753323E-2</c:v>
                </c:pt>
                <c:pt idx="153">
                  <c:v>1.6792339877068015E-2</c:v>
                </c:pt>
                <c:pt idx="154">
                  <c:v>1.577726548531664E-2</c:v>
                </c:pt>
                <c:pt idx="155">
                  <c:v>1.4823550977198664E-2</c:v>
                </c:pt>
                <c:pt idx="156">
                  <c:v>1.3927487230161005E-2</c:v>
                </c:pt>
                <c:pt idx="157">
                  <c:v>1.3085589333127208E-2</c:v>
                </c:pt>
                <c:pt idx="158">
                  <c:v>1.2294583033214726E-2</c:v>
                </c:pt>
                <c:pt idx="159">
                  <c:v>1.1551392001730181E-2</c:v>
                </c:pt>
                <c:pt idx="160">
                  <c:v>1.0853125869917884E-2</c:v>
                </c:pt>
                <c:pt idx="161">
                  <c:v>1.0197068987931312E-2</c:v>
                </c:pt>
                <c:pt idx="162">
                  <c:v>9.5806698633098437E-3</c:v>
                </c:pt>
                <c:pt idx="163">
                  <c:v>9.001531237885118E-3</c:v>
                </c:pt>
                <c:pt idx="164">
                  <c:v>8.4574007645253583E-3</c:v>
                </c:pt>
                <c:pt idx="165">
                  <c:v>7.9461622474577085E-3</c:v>
                </c:pt>
                <c:pt idx="166">
                  <c:v>7.4658274121015503E-3</c:v>
                </c:pt>
                <c:pt idx="167">
                  <c:v>7.0145281724042453E-3</c:v>
                </c:pt>
                <c:pt idx="168">
                  <c:v>6.5905093656059427E-3</c:v>
                </c:pt>
                <c:pt idx="169">
                  <c:v>6.1921219261782783E-3</c:v>
                </c:pt>
                <c:pt idx="170">
                  <c:v>5.8178164723892353E-3</c:v>
                </c:pt>
                <c:pt idx="171">
                  <c:v>5.4661372805515232E-3</c:v>
                </c:pt>
                <c:pt idx="172">
                  <c:v>5.1357166235195296E-3</c:v>
                </c:pt>
                <c:pt idx="173">
                  <c:v>4.825269451416629E-3</c:v>
                </c:pt>
                <c:pt idx="174">
                  <c:v>4.5335883939052945E-3</c:v>
                </c:pt>
                <c:pt idx="175">
                  <c:v>4.2595390645632216E-3</c:v>
                </c:pt>
                <c:pt idx="176">
                  <c:v>4.0020556491038107E-3</c:v>
                </c:pt>
                <c:pt idx="177">
                  <c:v>3.7601367602825512E-3</c:v>
                </c:pt>
                <c:pt idx="178">
                  <c:v>3.5328415433689142E-3</c:v>
                </c:pt>
                <c:pt idx="179">
                  <c:v>3.3192860170371519E-3</c:v>
                </c:pt>
                <c:pt idx="180">
                  <c:v>3.1186396354453793E-3</c:v>
                </c:pt>
                <c:pt idx="181">
                  <c:v>2.9301220581323781E-3</c:v>
                </c:pt>
                <c:pt idx="182">
                  <c:v>2.7530001151697008E-3</c:v>
                </c:pt>
                <c:pt idx="183">
                  <c:v>2.5865849557663552E-3</c:v>
                </c:pt>
                <c:pt idx="184">
                  <c:v>2.4302293692364998E-3</c:v>
                </c:pt>
                <c:pt idx="185">
                  <c:v>2.283325267910934E-3</c:v>
                </c:pt>
                <c:pt idx="186">
                  <c:v>2.1453013222033795E-3</c:v>
                </c:pt>
                <c:pt idx="187">
                  <c:v>2.0156207386336808E-3</c:v>
                </c:pt>
                <c:pt idx="188">
                  <c:v>1.89377917216657E-3</c:v>
                </c:pt>
                <c:pt idx="189">
                  <c:v>1.7793027647468079E-3</c:v>
                </c:pt>
                <c:pt idx="190">
                  <c:v>1.6717463024021324E-3</c:v>
                </c:pt>
                <c:pt idx="191">
                  <c:v>1.5706914837469378E-3</c:v>
                </c:pt>
                <c:pt idx="192">
                  <c:v>1.4757452931525733E-3</c:v>
                </c:pt>
                <c:pt idx="193">
                  <c:v>1.3865384722572618E-3</c:v>
                </c:pt>
                <c:pt idx="194">
                  <c:v>1.3027240838712564E-3</c:v>
                </c:pt>
                <c:pt idx="195">
                  <c:v>1.2239761626919496E-3</c:v>
                </c:pt>
                <c:pt idx="196">
                  <c:v>1.1499884475814762E-3</c:v>
                </c:pt>
                <c:pt idx="197">
                  <c:v>1.0804731904764235E-3</c:v>
                </c:pt>
                <c:pt idx="198">
                  <c:v>1.0151600372973193E-3</c:v>
                </c:pt>
                <c:pt idx="199">
                  <c:v>9.5379497650569585E-4</c:v>
                </c:pt>
                <c:pt idx="200">
                  <c:v>8.9613935121942063E-4</c:v>
                </c:pt>
                <c:pt idx="201">
                  <c:v>8.4196893104434049E-4</c:v>
                </c:pt>
                <c:pt idx="202">
                  <c:v>7.9107304001246989E-4</c:v>
                </c:pt>
                <c:pt idx="203">
                  <c:v>7.4325373723512671E-4</c:v>
                </c:pt>
                <c:pt idx="204">
                  <c:v>6.9832504708449632E-4</c:v>
                </c:pt>
                <c:pt idx="205">
                  <c:v>6.5611223590967779E-4</c:v>
                </c:pt>
                <c:pt idx="206">
                  <c:v>6.1645113247428584E-4</c:v>
                </c:pt>
                <c:pt idx="207">
                  <c:v>5.791874894726756E-4</c:v>
                </c:pt>
                <c:pt idx="208">
                  <c:v>5.4417638364165583E-4</c:v>
                </c:pt>
                <c:pt idx="209">
                  <c:v>5.1128165213465318E-4</c:v>
                </c:pt>
                <c:pt idx="210">
                  <c:v>4.8037536296628188E-4</c:v>
                </c:pt>
                <c:pt idx="211">
                  <c:v>4.5133731746785518E-4</c:v>
                </c:pt>
                <c:pt idx="212">
                  <c:v>4.2405458281876508E-4</c:v>
                </c:pt>
                <c:pt idx="213">
                  <c:v>3.9842105283572986E-4</c:v>
                </c:pt>
                <c:pt idx="214">
                  <c:v>3.7433703531173707E-4</c:v>
                </c:pt>
                <c:pt idx="215">
                  <c:v>3.5170886429978691E-4</c:v>
                </c:pt>
                <c:pt idx="216">
                  <c:v>3.3044853583357863E-4</c:v>
                </c:pt>
                <c:pt idx="217">
                  <c:v>3.1047336566837407E-4</c:v>
                </c:pt>
                <c:pt idx="218">
                  <c:v>2.9170566771097279E-4</c:v>
                </c:pt>
                <c:pt idx="219">
                  <c:v>2.7407245188817417E-4</c:v>
                </c:pt>
                <c:pt idx="220">
                  <c:v>2.5750514027866357E-4</c:v>
                </c:pt>
                <c:pt idx="221">
                  <c:v>2.4193930040436587E-4</c:v>
                </c:pt>
                <c:pt idx="222">
                  <c:v>2.2731439464396695E-4</c:v>
                </c:pt>
                <c:pt idx="223">
                  <c:v>2.1357354479405009E-4</c:v>
                </c:pt>
                <c:pt idx="224">
                  <c:v>2.0066331086220529E-4</c:v>
                </c:pt>
                <c:pt idx="225">
                  <c:v>1.8853348323178486E-4</c:v>
                </c:pt>
                <c:pt idx="226">
                  <c:v>1.7713688739003298E-4</c:v>
                </c:pt>
                <c:pt idx="227">
                  <c:v>1.6642920046013062E-4</c:v>
                </c:pt>
                <c:pt idx="228">
                  <c:v>1.5636877882362952E-4</c:v>
                </c:pt>
                <c:pt idx="229">
                  <c:v>1.469164961628875E-4</c:v>
                </c:pt>
                <c:pt idx="230">
                  <c:v>1.3803559129361176E-4</c:v>
                </c:pt>
                <c:pt idx="231">
                  <c:v>1.2969152519572659E-4</c:v>
                </c:pt>
                <c:pt idx="232">
                  <c:v>1.2185184668653109E-4</c:v>
                </c:pt>
                <c:pt idx="233">
                  <c:v>1.1448606621373223E-4</c:v>
                </c:pt>
                <c:pt idx="234">
                  <c:v>1.0756553727752284E-4</c:v>
                </c:pt>
                <c:pt idx="235">
                  <c:v>1.0106334502053431E-4</c:v>
                </c:pt>
                <c:pt idx="236">
                  <c:v>9.4954201552376513E-5</c:v>
                </c:pt>
                <c:pt idx="237">
                  <c:v>8.9214347601668766E-5</c:v>
                </c:pt>
                <c:pt idx="238">
                  <c:v>8.3821460113074685E-5</c:v>
                </c:pt>
                <c:pt idx="239">
                  <c:v>7.8754565429970787E-5</c:v>
                </c:pt>
                <c:pt idx="240">
                  <c:v>7.3993957725106396E-5</c:v>
                </c:pt>
                <c:pt idx="241">
                  <c:v>6.9521122362021571E-5</c:v>
                </c:pt>
                <c:pt idx="242">
                  <c:v>6.5318663889163194E-5</c:v>
                </c:pt>
                <c:pt idx="243">
                  <c:v>6.1370238386660811E-5</c:v>
                </c:pt>
                <c:pt idx="244">
                  <c:v>5.7660489902648363E-5</c:v>
                </c:pt>
                <c:pt idx="245">
                  <c:v>5.4174990731925386E-5</c:v>
                </c:pt>
                <c:pt idx="246">
                  <c:v>5.0900185304693543E-5</c:v>
                </c:pt>
                <c:pt idx="247">
                  <c:v>4.7823337467141674E-5</c:v>
                </c:pt>
                <c:pt idx="248">
                  <c:v>4.493248094885062E-5</c:v>
                </c:pt>
                <c:pt idx="249">
                  <c:v>4.221637282437666E-5</c:v>
                </c:pt>
                <c:pt idx="250">
                  <c:v>3.9664449788017966E-5</c:v>
                </c:pt>
                <c:pt idx="251">
                  <c:v>3.7266787071715486E-5</c:v>
                </c:pt>
                <c:pt idx="252">
                  <c:v>3.5014059846309149E-5</c:v>
                </c:pt>
                <c:pt idx="253">
                  <c:v>3.2897506956037066E-5</c:v>
                </c:pt>
                <c:pt idx="254">
                  <c:v>3.0908896845236615E-5</c:v>
                </c:pt>
                <c:pt idx="255">
                  <c:v>2.9040495544728766E-5</c:v>
                </c:pt>
                <c:pt idx="256">
                  <c:v>2.7285036593383865E-5</c:v>
                </c:pt>
                <c:pt idx="257">
                  <c:v>2.5635692777888256E-5</c:v>
                </c:pt>
                <c:pt idx="258">
                  <c:v>2.4086049580803069E-5</c:v>
                </c:pt>
                <c:pt idx="259">
                  <c:v>2.2630080233653616E-5</c:v>
                </c:pt>
                <c:pt idx="260">
                  <c:v>2.1262122278024682E-5</c:v>
                </c:pt>
                <c:pt idx="261">
                  <c:v>1.9976855543507021E-5</c:v>
                </c:pt>
                <c:pt idx="262">
                  <c:v>1.8769281456847303E-5</c:v>
                </c:pt>
                <c:pt idx="263">
                  <c:v>1.7634703601831563E-5</c:v>
                </c:pt>
                <c:pt idx="264">
                  <c:v>1.6568709454298268E-5</c:v>
                </c:pt>
                <c:pt idx="265">
                  <c:v>1.5567153221244932E-5</c:v>
                </c:pt>
                <c:pt idx="266">
                  <c:v>1.4626139717287963E-5</c:v>
                </c:pt>
                <c:pt idx="267">
                  <c:v>1.3742009215768614E-5</c:v>
                </c:pt>
                <c:pt idx="268">
                  <c:v>1.2911323215588985E-5</c:v>
                </c:pt>
                <c:pt idx="269">
                  <c:v>1.2130851068424621E-5</c:v>
                </c:pt>
                <c:pt idx="270">
                  <c:v>1.1397557414303006E-5</c:v>
                </c:pt>
                <c:pt idx="271">
                  <c:v>1.0708590376685174E-5</c:v>
                </c:pt>
                <c:pt idx="272">
                  <c:v>1.0061270471138695E-5</c:v>
                </c:pt>
                <c:pt idx="273">
                  <c:v>9.4530801844661098E-6</c:v>
                </c:pt>
                <c:pt idx="274">
                  <c:v>8.88165418376161E-6</c:v>
                </c:pt>
                <c:pt idx="275">
                  <c:v>8.3447701173165617E-6</c:v>
                </c:pt>
                <c:pt idx="276">
                  <c:v>7.840339971598275E-6</c:v>
                </c:pt>
                <c:pt idx="277">
                  <c:v>7.3664019506877848E-6</c:v>
                </c:pt>
                <c:pt idx="278">
                  <c:v>6.9211128465944536E-6</c:v>
                </c:pt>
                <c:pt idx="279">
                  <c:v>6.5027408707750858E-6</c:v>
                </c:pt>
                <c:pt idx="280">
                  <c:v>6.1096589189779355E-6</c:v>
                </c:pt>
                <c:pt idx="281">
                  <c:v>5.7403382432179727E-6</c:v>
                </c:pt>
                <c:pt idx="282">
                  <c:v>5.3933425062725349E-6</c:v>
                </c:pt>
                <c:pt idx="283">
                  <c:v>5.0673221955749235E-6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DF-473F-BCE3-14EB6AD1A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5294096"/>
        <c:axId val="1"/>
      </c:scatterChart>
      <c:valAx>
        <c:axId val="104529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(Hour)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</a:t>
                </a:r>
                <a:r>
                  <a:rPr lang="en-US" baseline="0"/>
                  <a:t> Rate (CFS)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9328324070739611E-2"/>
              <c:y val="0.4129957628418317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29409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57459226743753"/>
          <c:y val="9.9037328180388143E-2"/>
          <c:w val="0.85039292214554763"/>
          <c:h val="0.7814173228346457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Hydro5Yr!$J$9:$J$292</c:f>
              <c:numCache>
                <c:formatCode>0.00</c:formatCode>
                <c:ptCount val="28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</c:numCache>
            </c:numRef>
          </c:xVal>
          <c:yVal>
            <c:numRef>
              <c:f>Hydro5Yr!$O$9:$O$292</c:f>
              <c:numCache>
                <c:formatCode>0.0</c:formatCode>
                <c:ptCount val="284"/>
                <c:pt idx="0">
                  <c:v>0</c:v>
                </c:pt>
                <c:pt idx="1">
                  <c:v>0.21292806748697801</c:v>
                </c:pt>
                <c:pt idx="2">
                  <c:v>0.84891490070998366</c:v>
                </c:pt>
                <c:pt idx="3">
                  <c:v>1.8996051427450369</c:v>
                </c:pt>
                <c:pt idx="4">
                  <c:v>3.3511952185334408</c:v>
                </c:pt>
                <c:pt idx="5">
                  <c:v>5.1846146810833087</c:v>
                </c:pt>
                <c:pt idx="6">
                  <c:v>7.3757767518628672</c:v>
                </c:pt>
                <c:pt idx="7">
                  <c:v>9.8958947638795607</c:v>
                </c:pt>
                <c:pt idx="8">
                  <c:v>12.711860350134289</c:v>
                </c:pt>
                <c:pt idx="9">
                  <c:v>15.786678408952461</c:v>
                </c:pt>
                <c:pt idx="10">
                  <c:v>19.079953131780119</c:v>
                </c:pt>
                <c:pt idx="11">
                  <c:v>22.548418708193985</c:v>
                </c:pt>
                <c:pt idx="12">
                  <c:v>26.146507735921574</c:v>
                </c:pt>
                <c:pt idx="13">
                  <c:v>29.826949868313516</c:v>
                </c:pt>
                <c:pt idx="14">
                  <c:v>33.541392834461391</c:v>
                </c:pt>
                <c:pt idx="15">
                  <c:v>37.241037673231631</c:v>
                </c:pt>
                <c:pt idx="16">
                  <c:v>40.877279835748247</c:v>
                </c:pt>
                <c:pt idx="17">
                  <c:v>44.402347733760166</c:v>
                </c:pt>
                <c:pt idx="18">
                  <c:v>47.769930344883676</c:v>
                </c:pt>
                <c:pt idx="19">
                  <c:v>50.935785629477287</c:v>
                </c:pt>
                <c:pt idx="20">
                  <c:v>53.858321765995939</c:v>
                </c:pt>
                <c:pt idx="21">
                  <c:v>56.499143568771863</c:v>
                </c:pt>
                <c:pt idx="22">
                  <c:v>58.823556909590224</c:v>
                </c:pt>
                <c:pt idx="23">
                  <c:v>60.801024516157192</c:v>
                </c:pt>
                <c:pt idx="24">
                  <c:v>62.40556715935147</c:v>
                </c:pt>
                <c:pt idx="25">
                  <c:v>63.61610495861057</c:v>
                </c:pt>
                <c:pt idx="26">
                  <c:v>64.416734321510262</c:v>
                </c:pt>
                <c:pt idx="27">
                  <c:v>64.796936879207976</c:v>
                </c:pt>
                <c:pt idx="28">
                  <c:v>64.751717672835042</c:v>
                </c:pt>
                <c:pt idx="29">
                  <c:v>64.281670775396321</c:v>
                </c:pt>
                <c:pt idx="30">
                  <c:v>63.392971487061487</c:v>
                </c:pt>
                <c:pt idx="31">
                  <c:v>62.097295206383187</c:v>
                </c:pt>
                <c:pt idx="32">
                  <c:v>60.411664043281725</c:v>
                </c:pt>
                <c:pt idx="33">
                  <c:v>58.358223188937451</c:v>
                </c:pt>
                <c:pt idx="34">
                  <c:v>55.963949980559306</c:v>
                </c:pt>
                <c:pt idx="35">
                  <c:v>53.40182343740468</c:v>
                </c:pt>
                <c:pt idx="36">
                  <c:v>50.925559648728346</c:v>
                </c:pt>
                <c:pt idx="37">
                  <c:v>48.564121196649324</c:v>
                </c:pt>
                <c:pt idx="38">
                  <c:v>46.312183584647904</c:v>
                </c:pt>
                <c:pt idx="39">
                  <c:v>44.164669215225331</c:v>
                </c:pt>
                <c:pt idx="40">
                  <c:v>42.116735941098064</c:v>
                </c:pt>
                <c:pt idx="41">
                  <c:v>40.163766147277634</c:v>
                </c:pt>
                <c:pt idx="42">
                  <c:v>38.301356339418795</c:v>
                </c:pt>
                <c:pt idx="43">
                  <c:v>36.525307214960286</c:v>
                </c:pt>
                <c:pt idx="44">
                  <c:v>34.831614194670408</c:v>
                </c:pt>
                <c:pt idx="45">
                  <c:v>33.216458393248992</c:v>
                </c:pt>
                <c:pt idx="46">
                  <c:v>31.676198008625825</c:v>
                </c:pt>
                <c:pt idx="47">
                  <c:v>30.207360110540865</c:v>
                </c:pt>
                <c:pt idx="48">
                  <c:v>28.806632809891351</c:v>
                </c:pt>
                <c:pt idx="49">
                  <c:v>27.470857791189172</c:v>
                </c:pt>
                <c:pt idx="50">
                  <c:v>26.1970231912914</c:v>
                </c:pt>
                <c:pt idx="51">
                  <c:v>24.982256808346669</c:v>
                </c:pt>
                <c:pt idx="52">
                  <c:v>23.823819625645708</c:v>
                </c:pt>
                <c:pt idx="53">
                  <c:v>22.719099635773208</c:v>
                </c:pt>
                <c:pt idx="54">
                  <c:v>21.665605951136417</c:v>
                </c:pt>
                <c:pt idx="55">
                  <c:v>20.660963187590799</c:v>
                </c:pt>
                <c:pt idx="56">
                  <c:v>19.702906108499196</c:v>
                </c:pt>
                <c:pt idx="57">
                  <c:v>18.789274517148115</c:v>
                </c:pt>
                <c:pt idx="58">
                  <c:v>17.918008386004665</c:v>
                </c:pt>
                <c:pt idx="59">
                  <c:v>17.087143211831911</c:v>
                </c:pt>
                <c:pt idx="60">
                  <c:v>16.294805586189177</c:v>
                </c:pt>
                <c:pt idx="61">
                  <c:v>15.539208971330174</c:v>
                </c:pt>
                <c:pt idx="62">
                  <c:v>14.818649671974363</c:v>
                </c:pt>
                <c:pt idx="63">
                  <c:v>14.131502993868846</c:v>
                </c:pt>
                <c:pt idx="64">
                  <c:v>13.476219580479293</c:v>
                </c:pt>
                <c:pt idx="65">
                  <c:v>12.851321919550031</c:v>
                </c:pt>
                <c:pt idx="66">
                  <c:v>12.255401011656206</c:v>
                </c:pt>
                <c:pt idx="67">
                  <c:v>11.6871131932366</c:v>
                </c:pt>
                <c:pt idx="68">
                  <c:v>11.145177106943677</c:v>
                </c:pt>
                <c:pt idx="69">
                  <c:v>10.628370812479616</c:v>
                </c:pt>
                <c:pt idx="70">
                  <c:v>10.135529031404159</c:v>
                </c:pt>
                <c:pt idx="71">
                  <c:v>9.665540519701695</c:v>
                </c:pt>
                <c:pt idx="72">
                  <c:v>9.2173455621835103</c:v>
                </c:pt>
                <c:pt idx="73">
                  <c:v>8.7899335830756211</c:v>
                </c:pt>
                <c:pt idx="74">
                  <c:v>8.3823408674045243</c:v>
                </c:pt>
                <c:pt idx="75">
                  <c:v>7.9936483880432929</c:v>
                </c:pt>
                <c:pt idx="76">
                  <c:v>7.6229797335183305</c:v>
                </c:pt>
                <c:pt idx="77">
                  <c:v>7.2694991319045812</c:v>
                </c:pt>
                <c:pt idx="78">
                  <c:v>6.9324095663535195</c:v>
                </c:pt>
                <c:pt idx="79">
                  <c:v>6.6109509780048183</c:v>
                </c:pt>
                <c:pt idx="80">
                  <c:v>6.3043985522297659</c:v>
                </c:pt>
                <c:pt idx="81">
                  <c:v>6.0120610843421955</c:v>
                </c:pt>
                <c:pt idx="82">
                  <c:v>5.7332794210921181</c:v>
                </c:pt>
                <c:pt idx="83">
                  <c:v>5.4674249744278569</c:v>
                </c:pt>
                <c:pt idx="84">
                  <c:v>5.2138983041756735</c:v>
                </c:pt>
                <c:pt idx="85">
                  <c:v>4.9721277664410435</c:v>
                </c:pt>
                <c:pt idx="86">
                  <c:v>4.7415682246841619</c:v>
                </c:pt>
                <c:pt idx="87">
                  <c:v>4.5216998205633496</c:v>
                </c:pt>
                <c:pt idx="88">
                  <c:v>4.3120268017749543</c:v>
                </c:pt>
                <c:pt idx="89">
                  <c:v>4.1120764042468076</c:v>
                </c:pt>
                <c:pt idx="90">
                  <c:v>3.9213977861647424</c:v>
                </c:pt>
                <c:pt idx="91">
                  <c:v>3.7395610114288145</c:v>
                </c:pt>
                <c:pt idx="92">
                  <c:v>3.5661560802469943</c:v>
                </c:pt>
                <c:pt idx="93">
                  <c:v>3.4007920046806497</c:v>
                </c:pt>
                <c:pt idx="94">
                  <c:v>3.2430959270573498</c:v>
                </c:pt>
                <c:pt idx="95">
                  <c:v>3.0927122792632042</c:v>
                </c:pt>
                <c:pt idx="96">
                  <c:v>2.9493019810191594</c:v>
                </c:pt>
                <c:pt idx="97">
                  <c:v>2.8125416753335366</c:v>
                </c:pt>
                <c:pt idx="98">
                  <c:v>2.6821229994069529</c:v>
                </c:pt>
                <c:pt idx="99">
                  <c:v>2.5577518893456581</c:v>
                </c:pt>
                <c:pt idx="100">
                  <c:v>2.4391479171155885</c:v>
                </c:pt>
                <c:pt idx="101">
                  <c:v>2.3260436582421349</c:v>
                </c:pt>
                <c:pt idx="102">
                  <c:v>2.2181840888299269</c:v>
                </c:pt>
                <c:pt idx="103">
                  <c:v>2.1153260105430309</c:v>
                </c:pt>
                <c:pt idx="104">
                  <c:v>2.0172375022490643</c:v>
                </c:pt>
                <c:pt idx="105">
                  <c:v>1.923697397090776</c:v>
                </c:pt>
                <c:pt idx="106">
                  <c:v>1.8344947838060353</c:v>
                </c:pt>
                <c:pt idx="107">
                  <c:v>1.7494285311718125</c:v>
                </c:pt>
                <c:pt idx="108">
                  <c:v>1.6683068344998642</c:v>
                </c:pt>
                <c:pt idx="109">
                  <c:v>1.5909467831616255</c:v>
                </c:pt>
                <c:pt idx="110">
                  <c:v>1.5171739481671034</c:v>
                </c:pt>
                <c:pt idx="111">
                  <c:v>1.4468219888679432</c:v>
                </c:pt>
                <c:pt idx="112">
                  <c:v>1.379732277897795</c:v>
                </c:pt>
                <c:pt idx="113">
                  <c:v>1.315753543504371</c:v>
                </c:pt>
                <c:pt idx="114">
                  <c:v>1.2547415284666936</c:v>
                </c:pt>
                <c:pt idx="115">
                  <c:v>1.1965586648284798</c:v>
                </c:pt>
                <c:pt idx="116">
                  <c:v>1.1410737637142929</c:v>
                </c:pt>
                <c:pt idx="117">
                  <c:v>1.0881617195290167</c:v>
                </c:pt>
                <c:pt idx="118">
                  <c:v>1.0377032278737279</c:v>
                </c:pt>
                <c:pt idx="119">
                  <c:v>0.98958451654192725</c:v>
                </c:pt>
                <c:pt idx="120">
                  <c:v>0.94369708898957305</c:v>
                </c:pt>
                <c:pt idx="121">
                  <c:v>0.89993747970051385</c:v>
                </c:pt>
                <c:pt idx="122">
                  <c:v>0.85820702089572865</c:v>
                </c:pt>
                <c:pt idx="123">
                  <c:v>0.81841162006034529</c:v>
                </c:pt>
                <c:pt idx="124">
                  <c:v>0.78046154778682386</c:v>
                </c:pt>
                <c:pt idx="125">
                  <c:v>0.74427123545593232</c:v>
                </c:pt>
                <c:pt idx="126">
                  <c:v>0.70975908229934281</c:v>
                </c:pt>
                <c:pt idx="127">
                  <c:v>0.67684727140880008</c:v>
                </c:pt>
                <c:pt idx="128">
                  <c:v>0.64546159427703342</c:v>
                </c:pt>
                <c:pt idx="129">
                  <c:v>0.61553128347476238</c:v>
                </c:pt>
                <c:pt idx="130">
                  <c:v>0.58698885308654514</c:v>
                </c:pt>
                <c:pt idx="131">
                  <c:v>0.55976994654567303</c:v>
                </c:pt>
                <c:pt idx="132">
                  <c:v>0.53381319152503059</c:v>
                </c:pt>
                <c:pt idx="133">
                  <c:v>0.50906006155671346</c:v>
                </c:pt>
                <c:pt idx="134">
                  <c:v>0.48545474406841083</c:v>
                </c:pt>
                <c:pt idx="135">
                  <c:v>0.46294401453898171</c:v>
                </c:pt>
                <c:pt idx="136">
                  <c:v>0.44147711648949811</c:v>
                </c:pt>
                <c:pt idx="137">
                  <c:v>0.42100564703914101</c:v>
                </c:pt>
                <c:pt idx="138">
                  <c:v>0.40148344776792561</c:v>
                </c:pt>
                <c:pt idx="139">
                  <c:v>0.38286650064015615</c:v>
                </c:pt>
                <c:pt idx="140">
                  <c:v>0.3651128287539569</c:v>
                </c:pt>
                <c:pt idx="141">
                  <c:v>0.34818240169308368</c:v>
                </c:pt>
                <c:pt idx="142">
                  <c:v>0.33203704526761352</c:v>
                </c:pt>
                <c:pt idx="143">
                  <c:v>0.31664035543998886</c:v>
                </c:pt>
                <c:pt idx="144">
                  <c:v>0.30195761624235257</c:v>
                </c:pt>
                <c:pt idx="145">
                  <c:v>0.28795572150008003</c:v>
                </c:pt>
                <c:pt idx="146">
                  <c:v>0.27460310018503065</c:v>
                </c:pt>
                <c:pt idx="147">
                  <c:v>0.26186964523019174</c:v>
                </c:pt>
                <c:pt idx="148">
                  <c:v>0.24972664564522182</c:v>
                </c:pt>
                <c:pt idx="149">
                  <c:v>0.23814672177981822</c:v>
                </c:pt>
                <c:pt idx="150">
                  <c:v>0.22710376358895101</c:v>
                </c:pt>
                <c:pt idx="151">
                  <c:v>0.21657287176076062</c:v>
                </c:pt>
                <c:pt idx="152">
                  <c:v>0.20653030157438065</c:v>
                </c:pt>
                <c:pt idx="153">
                  <c:v>0.19695340936109301</c:v>
                </c:pt>
                <c:pt idx="154">
                  <c:v>0.18782060144810306</c:v>
                </c:pt>
                <c:pt idx="155">
                  <c:v>0.17911128546981045</c:v>
                </c:pt>
                <c:pt idx="156">
                  <c:v>0.17080582393679675</c:v>
                </c:pt>
                <c:pt idx="157">
                  <c:v>0.16288548995783642</c:v>
                </c:pt>
                <c:pt idx="158">
                  <c:v>0.15533242501509753</c:v>
                </c:pt>
                <c:pt idx="159">
                  <c:v>0.14812959869732173</c:v>
                </c:pt>
                <c:pt idx="160">
                  <c:v>0.14126077030019232</c:v>
                </c:pt>
                <c:pt idx="161">
                  <c:v>0.13471045220731087</c:v>
                </c:pt>
                <c:pt idx="162">
                  <c:v>0.12846387496921002</c:v>
                </c:pt>
                <c:pt idx="163">
                  <c:v>0.12250695400166713</c:v>
                </c:pt>
                <c:pt idx="164">
                  <c:v>0.11682625782823128</c:v>
                </c:pt>
                <c:pt idx="165">
                  <c:v>0.11140897779535543</c:v>
                </c:pt>
                <c:pt idx="166">
                  <c:v>0.10624289919185113</c:v>
                </c:pt>
                <c:pt idx="167">
                  <c:v>0.10131637370754562</c:v>
                </c:pt>
                <c:pt idx="168">
                  <c:v>9.6618293169039637E-2</c:v>
                </c:pt>
                <c:pt idx="169">
                  <c:v>9.2138064493353308E-2</c:v>
                </c:pt>
                <c:pt idx="170">
                  <c:v>8.7865585802975668E-2</c:v>
                </c:pt>
                <c:pt idx="171">
                  <c:v>8.3791223648474064E-2</c:v>
                </c:pt>
                <c:pt idx="172">
                  <c:v>7.9905791287296302E-2</c:v>
                </c:pt>
                <c:pt idx="173">
                  <c:v>7.6200527969795609E-2</c:v>
                </c:pt>
                <c:pt idx="174">
                  <c:v>7.2667079185770644E-2</c:v>
                </c:pt>
                <c:pt idx="175">
                  <c:v>6.9297477826979509E-2</c:v>
                </c:pt>
                <c:pt idx="176">
                  <c:v>6.6084126223158429E-2</c:v>
                </c:pt>
                <c:pt idx="177">
                  <c:v>6.3019779011035074E-2</c:v>
                </c:pt>
                <c:pt idx="178">
                  <c:v>6.0097526797712554E-2</c:v>
                </c:pt>
                <c:pt idx="179">
                  <c:v>5.7310780581590996E-2</c:v>
                </c:pt>
                <c:pt idx="180">
                  <c:v>5.4653256895694391E-2</c:v>
                </c:pt>
                <c:pt idx="181">
                  <c:v>5.2118963639909484E-2</c:v>
                </c:pt>
                <c:pt idx="182">
                  <c:v>4.9702186570187823E-2</c:v>
                </c:pt>
                <c:pt idx="183">
                  <c:v>4.739747641424983E-2</c:v>
                </c:pt>
                <c:pt idx="184">
                  <c:v>4.5199636584738849E-2</c:v>
                </c:pt>
                <c:pt idx="185">
                  <c:v>4.3103711462119838E-2</c:v>
                </c:pt>
                <c:pt idx="186">
                  <c:v>4.1104975220906829E-2</c:v>
                </c:pt>
                <c:pt idx="187">
                  <c:v>3.9198921174020629E-2</c:v>
                </c:pt>
                <c:pt idx="188">
                  <c:v>3.738125161125401E-2</c:v>
                </c:pt>
                <c:pt idx="189">
                  <c:v>3.5647868108931328E-2</c:v>
                </c:pt>
                <c:pt idx="190">
                  <c:v>3.3994862288912304E-2</c:v>
                </c:pt>
                <c:pt idx="191">
                  <c:v>3.2418507006105469E-2</c:v>
                </c:pt>
                <c:pt idx="192">
                  <c:v>3.0915247944619213E-2</c:v>
                </c:pt>
                <c:pt idx="193">
                  <c:v>2.9481695603603249E-2</c:v>
                </c:pt>
                <c:pt idx="194">
                  <c:v>2.8114617654709753E-2</c:v>
                </c:pt>
                <c:pt idx="195">
                  <c:v>2.6810931653941602E-2</c:v>
                </c:pt>
                <c:pt idx="196">
                  <c:v>2.55676980914556E-2</c:v>
                </c:pt>
                <c:pt idx="197">
                  <c:v>2.4382113763649092E-2</c:v>
                </c:pt>
                <c:pt idx="198">
                  <c:v>2.3251505452584899E-2</c:v>
                </c:pt>
                <c:pt idx="199">
                  <c:v>2.2173323898504921E-2</c:v>
                </c:pt>
                <c:pt idx="200">
                  <c:v>2.1145138051839631E-2</c:v>
                </c:pt>
                <c:pt idx="201">
                  <c:v>2.0164629591754763E-2</c:v>
                </c:pt>
                <c:pt idx="202">
                  <c:v>1.9229587698875172E-2</c:v>
                </c:pt>
                <c:pt idx="203">
                  <c:v>1.8337904070399137E-2</c:v>
                </c:pt>
                <c:pt idx="204">
                  <c:v>1.7487568166364396E-2</c:v>
                </c:pt>
                <c:pt idx="205">
                  <c:v>1.6676662676346151E-2</c:v>
                </c:pt>
                <c:pt idx="206">
                  <c:v>1.5903359196366446E-2</c:v>
                </c:pt>
                <c:pt idx="207">
                  <c:v>1.5165914106266973E-2</c:v>
                </c:pt>
                <c:pt idx="208">
                  <c:v>1.4462664638249361E-2</c:v>
                </c:pt>
                <c:pt idx="209">
                  <c:v>1.3792025127719446E-2</c:v>
                </c:pt>
                <c:pt idx="210">
                  <c:v>1.3152483437980752E-2</c:v>
                </c:pt>
                <c:pt idx="211">
                  <c:v>1.254259755071674E-2</c:v>
                </c:pt>
                <c:pt idx="212">
                  <c:v>1.1960992314573714E-2</c:v>
                </c:pt>
                <c:pt idx="213">
                  <c:v>1.140635634451301E-2</c:v>
                </c:pt>
                <c:pt idx="214">
                  <c:v>1.0877439064941791E-2</c:v>
                </c:pt>
                <c:pt idx="215">
                  <c:v>1.0373047889954632E-2</c:v>
                </c:pt>
                <c:pt idx="216">
                  <c:v>9.8920455343289096E-3</c:v>
                </c:pt>
                <c:pt idx="217">
                  <c:v>9.4333474492100163E-3</c:v>
                </c:pt>
                <c:pt idx="218">
                  <c:v>8.9959193767049171E-3</c:v>
                </c:pt>
                <c:pt idx="219">
                  <c:v>8.5787750178704832E-3</c:v>
                </c:pt>
                <c:pt idx="220">
                  <c:v>8.1809738088377097E-3</c:v>
                </c:pt>
                <c:pt idx="221">
                  <c:v>7.8016188000582694E-3</c:v>
                </c:pt>
                <c:pt idx="222">
                  <c:v>7.4398546338910873E-3</c:v>
                </c:pt>
                <c:pt idx="223">
                  <c:v>7.0948656159689795E-3</c:v>
                </c:pt>
                <c:pt idx="224">
                  <c:v>6.7658738759969819E-3</c:v>
                </c:pt>
                <c:pt idx="225">
                  <c:v>6.4521376138350602E-3</c:v>
                </c:pt>
                <c:pt idx="226">
                  <c:v>6.1529494269106115E-3</c:v>
                </c:pt>
                <c:pt idx="227">
                  <c:v>5.8676347151896888E-3</c:v>
                </c:pt>
                <c:pt idx="228">
                  <c:v>5.5955501601101156E-3</c:v>
                </c:pt>
                <c:pt idx="229">
                  <c:v>5.336082274047302E-3</c:v>
                </c:pt>
                <c:pt idx="230">
                  <c:v>5.088646017041786E-3</c:v>
                </c:pt>
                <c:pt idx="231">
                  <c:v>4.8526834776696426E-3</c:v>
                </c:pt>
                <c:pt idx="232">
                  <c:v>4.6276626150815632E-3</c:v>
                </c:pt>
                <c:pt idx="233">
                  <c:v>4.413076059373966E-3</c:v>
                </c:pt>
                <c:pt idx="234">
                  <c:v>4.2084399675874958E-3</c:v>
                </c:pt>
                <c:pt idx="235">
                  <c:v>4.0132929327531767E-3</c:v>
                </c:pt>
                <c:pt idx="236">
                  <c:v>3.8271949435267219E-3</c:v>
                </c:pt>
                <c:pt idx="237">
                  <c:v>3.6497263920648175E-3</c:v>
                </c:pt>
                <c:pt idx="238">
                  <c:v>3.4804871279067338E-3</c:v>
                </c:pt>
                <c:pt idx="239">
                  <c:v>3.3190955557277154E-3</c:v>
                </c:pt>
                <c:pt idx="240">
                  <c:v>3.165187774929946E-3</c:v>
                </c:pt>
                <c:pt idx="241">
                  <c:v>3.018416759131063E-3</c:v>
                </c:pt>
                <c:pt idx="242">
                  <c:v>2.8784515737000672E-3</c:v>
                </c:pt>
                <c:pt idx="243">
                  <c:v>2.7449766295763582E-3</c:v>
                </c:pt>
                <c:pt idx="244">
                  <c:v>2.6176909716895936E-3</c:v>
                </c:pt>
                <c:pt idx="245">
                  <c:v>2.496307600375731E-3</c:v>
                </c:pt>
                <c:pt idx="246">
                  <c:v>2.3805528242592604E-3</c:v>
                </c:pt>
                <c:pt idx="247">
                  <c:v>2.2701656431426123E-3</c:v>
                </c:pt>
                <c:pt idx="248">
                  <c:v>2.1648971595111385E-3</c:v>
                </c:pt>
                <c:pt idx="249">
                  <c:v>2.0645100173269514E-3</c:v>
                </c:pt>
                <c:pt idx="250">
                  <c:v>1.9687778668460083E-3</c:v>
                </c:pt>
                <c:pt idx="251">
                  <c:v>1.8774848542519222E-3</c:v>
                </c:pt>
                <c:pt idx="252">
                  <c:v>1.7904251349556031E-3</c:v>
                </c:pt>
                <c:pt idx="253">
                  <c:v>1.7074024094633998E-3</c:v>
                </c:pt>
                <c:pt idx="254">
                  <c:v>1.6282294807672744E-3</c:v>
                </c:pt>
                <c:pt idx="255">
                  <c:v>1.5527278322588598E-3</c:v>
                </c:pt>
                <c:pt idx="256">
                  <c:v>1.4807272252159306E-3</c:v>
                </c:pt>
                <c:pt idx="257">
                  <c:v>1.4120653149534957E-3</c:v>
                </c:pt>
                <c:pt idx="258">
                  <c:v>1.3465872847741752E-3</c:v>
                </c:pt>
                <c:pt idx="259">
                  <c:v>1.2841454968924063E-3</c:v>
                </c:pt>
                <c:pt idx="260">
                  <c:v>1.2245991595454459E-3</c:v>
                </c:pt>
                <c:pt idx="261">
                  <c:v>1.1678140095405906E-3</c:v>
                </c:pt>
                <c:pt idx="262">
                  <c:v>1.1136620095227635E-3</c:v>
                </c:pt>
                <c:pt idx="263">
                  <c:v>1.0620210592799657E-3</c:v>
                </c:pt>
                <c:pt idx="264">
                  <c:v>1.0127747204355774E-3</c:v>
                </c:pt>
                <c:pt idx="265">
                  <c:v>9.6581195390680686E-4</c:v>
                </c:pt>
                <c:pt idx="266">
                  <c:v>9.2102686953728996E-4</c:v>
                </c:pt>
                <c:pt idx="267">
                  <c:v>8.7831848733932363E-4</c:v>
                </c:pt>
                <c:pt idx="268">
                  <c:v>8.3759050980738103E-4</c:v>
                </c:pt>
                <c:pt idx="269">
                  <c:v>7.9875110478957101E-4</c:v>
                </c:pt>
                <c:pt idx="270">
                  <c:v>7.6171269842739697E-4</c:v>
                </c:pt>
                <c:pt idx="271">
                  <c:v>7.2639177769701036E-4</c:v>
                </c:pt>
                <c:pt idx="272">
                  <c:v>6.9270870210668626E-4</c:v>
                </c:pt>
                <c:pt idx="273">
                  <c:v>6.6058752412596737E-4</c:v>
                </c:pt>
                <c:pt idx="274">
                  <c:v>6.2995581794159214E-4</c:v>
                </c:pt>
                <c:pt idx="275">
                  <c:v>6.0074451615405543E-4</c:v>
                </c:pt>
                <c:pt idx="276">
                  <c:v>5.7288775404663698E-4</c:v>
                </c:pt>
                <c:pt idx="277">
                  <c:v>5.4632272107571825E-4</c:v>
                </c:pt>
                <c:pt idx="278">
                  <c:v>5.209895192475702E-4</c:v>
                </c:pt>
                <c:pt idx="279">
                  <c:v>4.968310280622488E-4</c:v>
                </c:pt>
                <c:pt idx="280">
                  <c:v>4.7379277572010827E-4</c:v>
                </c:pt>
                <c:pt idx="281">
                  <c:v>4.5182281630051291E-4</c:v>
                </c:pt>
                <c:pt idx="282">
                  <c:v>4.3087161263582628E-4</c:v>
                </c:pt>
                <c:pt idx="283">
                  <c:v>4.1089192461657111E-4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D4-4A23-8774-D100A3A90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5294096"/>
        <c:axId val="1"/>
      </c:scatterChart>
      <c:valAx>
        <c:axId val="104529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(Hour)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</a:t>
                </a:r>
                <a:r>
                  <a:rPr lang="en-US" baseline="0"/>
                  <a:t> Rate (CFS)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9328324070739611E-2"/>
              <c:y val="0.4129957628418317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29409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57459226743753"/>
          <c:y val="9.9037328180388143E-2"/>
          <c:w val="0.85039292214554763"/>
          <c:h val="0.7814173228346457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Hydro10Yr!$J$9:$J$292</c:f>
              <c:numCache>
                <c:formatCode>0.00</c:formatCode>
                <c:ptCount val="28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</c:numCache>
            </c:numRef>
          </c:xVal>
          <c:yVal>
            <c:numRef>
              <c:f>Hydro10Yr!$O$9:$O$292</c:f>
              <c:numCache>
                <c:formatCode>0.0</c:formatCode>
                <c:ptCount val="284"/>
                <c:pt idx="0">
                  <c:v>0</c:v>
                </c:pt>
                <c:pt idx="1">
                  <c:v>0.17631594050158433</c:v>
                </c:pt>
                <c:pt idx="2">
                  <c:v>0.7035433795561441</c:v>
                </c:pt>
                <c:pt idx="3">
                  <c:v>1.5765379562464044</c:v>
                </c:pt>
                <c:pt idx="4">
                  <c:v>2.7867815266962261</c:v>
                </c:pt>
                <c:pt idx="5">
                  <c:v>4.3224652788768321</c:v>
                </c:pt>
                <c:pt idx="6">
                  <c:v>6.1686049557279787</c:v>
                </c:pt>
                <c:pt idx="7">
                  <c:v>8.3071870623176576</c:v>
                </c:pt>
                <c:pt idx="8">
                  <c:v>10.717344630440939</c:v>
                </c:pt>
                <c:pt idx="9">
                  <c:v>13.375560825655057</c:v>
                </c:pt>
                <c:pt idx="10">
                  <c:v>16.255898410078675</c:v>
                </c:pt>
                <c:pt idx="11">
                  <c:v>19.330252821998485</c:v>
                </c:pt>
                <c:pt idx="12">
                  <c:v>22.568626402888018</c:v>
                </c:pt>
                <c:pt idx="13">
                  <c:v>25.939421096100364</c:v>
                </c:pt>
                <c:pt idx="14">
                  <c:v>29.409746761260791</c:v>
                </c:pt>
                <c:pt idx="15">
                  <c:v>32.945742096017355</c:v>
                </c:pt>
                <c:pt idx="16">
                  <c:v>36.512905033792464</c:v>
                </c:pt>
                <c:pt idx="17">
                  <c:v>40.07642939371749</c:v>
                </c:pt>
                <c:pt idx="18">
                  <c:v>43.60154449792747</c:v>
                </c:pt>
                <c:pt idx="19">
                  <c:v>47.053854442439217</c:v>
                </c:pt>
                <c:pt idx="20">
                  <c:v>50.399673711216835</c:v>
                </c:pt>
                <c:pt idx="21">
                  <c:v>53.606355858708405</c:v>
                </c:pt>
                <c:pt idx="22">
                  <c:v>56.642612053772552</c:v>
                </c:pt>
                <c:pt idx="23">
                  <c:v>59.4788163768389</c:v>
                </c:pt>
                <c:pt idx="24">
                  <c:v>62.087294891400759</c:v>
                </c:pt>
                <c:pt idx="25">
                  <c:v>64.442595669258196</c:v>
                </c:pt>
                <c:pt idx="26">
                  <c:v>66.521737134771314</c:v>
                </c:pt>
                <c:pt idx="27">
                  <c:v>68.304432304933655</c:v>
                </c:pt>
                <c:pt idx="28">
                  <c:v>69.773286737268421</c:v>
                </c:pt>
                <c:pt idx="29">
                  <c:v>70.91396825409457</c:v>
                </c:pt>
                <c:pt idx="30">
                  <c:v>71.71534678709709</c:v>
                </c:pt>
                <c:pt idx="31">
                  <c:v>72.169602977684718</c:v>
                </c:pt>
                <c:pt idx="32">
                  <c:v>72.272304473479366</c:v>
                </c:pt>
                <c:pt idx="33">
                  <c:v>72.02244917648315</c:v>
                </c:pt>
                <c:pt idx="34">
                  <c:v>71.422475020933973</c:v>
                </c:pt>
                <c:pt idx="35">
                  <c:v>70.478236185443478</c:v>
                </c:pt>
                <c:pt idx="36">
                  <c:v>69.198945971524537</c:v>
                </c:pt>
                <c:pt idx="37">
                  <c:v>67.597086905864572</c:v>
                </c:pt>
                <c:pt idx="38">
                  <c:v>65.688288943511338</c:v>
                </c:pt>
                <c:pt idx="39">
                  <c:v>63.491176960389538</c:v>
                </c:pt>
                <c:pt idx="40">
                  <c:v>61.06370013007426</c:v>
                </c:pt>
                <c:pt idx="41">
                  <c:v>58.61584063068522</c:v>
                </c:pt>
                <c:pt idx="42">
                  <c:v>56.266108433048025</c:v>
                </c:pt>
                <c:pt idx="43">
                  <c:v>54.010569909701054</c:v>
                </c:pt>
                <c:pt idx="44">
                  <c:v>51.845449120439163</c:v>
                </c:pt>
                <c:pt idx="45">
                  <c:v>49.767121491107481</c:v>
                </c:pt>
                <c:pt idx="46">
                  <c:v>47.772107745793058</c:v>
                </c:pt>
                <c:pt idx="47">
                  <c:v>45.857068082256802</c:v>
                </c:pt>
                <c:pt idx="48">
                  <c:v>44.018796580854648</c:v>
                </c:pt>
                <c:pt idx="49">
                  <c:v>42.254215837588312</c:v>
                </c:pt>
                <c:pt idx="50">
                  <c:v>40.560371812300787</c:v>
                </c:pt>
                <c:pt idx="51">
                  <c:v>38.934428883392158</c:v>
                </c:pt>
                <c:pt idx="52">
                  <c:v>37.37366510077689</c:v>
                </c:pt>
                <c:pt idx="53">
                  <c:v>35.875467629135883</c:v>
                </c:pt>
                <c:pt idx="54">
                  <c:v>34.437328373834639</c:v>
                </c:pt>
                <c:pt idx="55">
                  <c:v>33.056839782185172</c:v>
                </c:pt>
                <c:pt idx="56">
                  <c:v>31.731690813022887</c:v>
                </c:pt>
                <c:pt idx="57">
                  <c:v>30.459663067850606</c:v>
                </c:pt>
                <c:pt idx="58">
                  <c:v>29.23862707707373</c:v>
                </c:pt>
                <c:pt idx="59">
                  <c:v>28.066538735108683</c:v>
                </c:pt>
                <c:pt idx="60">
                  <c:v>26.941435878397431</c:v>
                </c:pt>
                <c:pt idx="61">
                  <c:v>25.86143500059875</c:v>
                </c:pt>
                <c:pt idx="62">
                  <c:v>24.824728099457818</c:v>
                </c:pt>
                <c:pt idx="63">
                  <c:v>23.829579650075221</c:v>
                </c:pt>
                <c:pt idx="64">
                  <c:v>22.874323699508345</c:v>
                </c:pt>
                <c:pt idx="65">
                  <c:v>21.957361077841661</c:v>
                </c:pt>
                <c:pt idx="66">
                  <c:v>21.077156721056575</c:v>
                </c:pt>
                <c:pt idx="67">
                  <c:v>20.232237101219443</c:v>
                </c:pt>
                <c:pt idx="68">
                  <c:v>19.421187759685694</c:v>
                </c:pt>
                <c:pt idx="69">
                  <c:v>18.642650939190087</c:v>
                </c:pt>
                <c:pt idx="70">
                  <c:v>17.895323310859638</c:v>
                </c:pt>
                <c:pt idx="71">
                  <c:v>17.177953792343491</c:v>
                </c:pt>
                <c:pt idx="72">
                  <c:v>16.489341453407537</c:v>
                </c:pt>
                <c:pt idx="73">
                  <c:v>15.828333505487368</c:v>
                </c:pt>
                <c:pt idx="74">
                  <c:v>15.193823371833949</c:v>
                </c:pt>
                <c:pt idx="75">
                  <c:v>14.584748835021443</c:v>
                </c:pt>
                <c:pt idx="76">
                  <c:v>14.000090258715696</c:v>
                </c:pt>
                <c:pt idx="77">
                  <c:v>13.438868880726794</c:v>
                </c:pt>
                <c:pt idx="78">
                  <c:v>12.900145174487955</c:v>
                </c:pt>
                <c:pt idx="79">
                  <c:v>12.383017276217736</c:v>
                </c:pt>
                <c:pt idx="80">
                  <c:v>11.886619475132647</c:v>
                </c:pt>
                <c:pt idx="81">
                  <c:v>11.410120764182512</c:v>
                </c:pt>
                <c:pt idx="82">
                  <c:v>10.952723448882507</c:v>
                </c:pt>
                <c:pt idx="83">
                  <c:v>10.51366181191295</c:v>
                </c:pt>
                <c:pt idx="84">
                  <c:v>10.092200831251223</c:v>
                </c:pt>
                <c:pt idx="85">
                  <c:v>9.6876349496898939</c:v>
                </c:pt>
                <c:pt idx="86">
                  <c:v>9.2992868936812059</c:v>
                </c:pt>
                <c:pt idx="87">
                  <c:v>8.9265065395305037</c:v>
                </c:pt>
                <c:pt idx="88">
                  <c:v>8.5686698250405051</c:v>
                </c:pt>
                <c:pt idx="89">
                  <c:v>8.2251777047845422</c:v>
                </c:pt>
                <c:pt idx="90">
                  <c:v>7.895455147259673</c:v>
                </c:pt>
                <c:pt idx="91">
                  <c:v>7.5789501722409502</c:v>
                </c:pt>
                <c:pt idx="92">
                  <c:v>7.2751329267252451</c:v>
                </c:pt>
                <c:pt idx="93">
                  <c:v>6.9834947979176585</c:v>
                </c:pt>
                <c:pt idx="94">
                  <c:v>6.7035475617756841</c:v>
                </c:pt>
                <c:pt idx="95">
                  <c:v>6.4348225656856251</c:v>
                </c:pt>
                <c:pt idx="96">
                  <c:v>6.1768699439030659</c:v>
                </c:pt>
                <c:pt idx="97">
                  <c:v>5.929257864443982</c:v>
                </c:pt>
                <c:pt idx="98">
                  <c:v>5.6915718061656628</c:v>
                </c:pt>
                <c:pt idx="99">
                  <c:v>5.4634138648273591</c:v>
                </c:pt>
                <c:pt idx="100">
                  <c:v>5.2444020869687673</c:v>
                </c:pt>
                <c:pt idx="101">
                  <c:v>5.0341698304914084</c:v>
                </c:pt>
                <c:pt idx="102">
                  <c:v>4.8323651508723167</c:v>
                </c:pt>
                <c:pt idx="103">
                  <c:v>4.6386502119825623</c:v>
                </c:pt>
                <c:pt idx="104">
                  <c:v>4.4527007205243461</c:v>
                </c:pt>
                <c:pt idx="105">
                  <c:v>4.2742053831397069</c:v>
                </c:pt>
                <c:pt idx="106">
                  <c:v>4.1028653852822004</c:v>
                </c:pt>
                <c:pt idx="107">
                  <c:v>3.9383938909789755</c:v>
                </c:pt>
                <c:pt idx="108">
                  <c:v>3.7805155626458933</c:v>
                </c:pt>
                <c:pt idx="109">
                  <c:v>3.6289661001518354</c:v>
                </c:pt>
                <c:pt idx="110">
                  <c:v>3.4834917983605118</c:v>
                </c:pt>
                <c:pt idx="111">
                  <c:v>3.343849122409059</c:v>
                </c:pt>
                <c:pt idx="112">
                  <c:v>3.2098043000124994</c:v>
                </c:pt>
                <c:pt idx="113">
                  <c:v>3.0811329301114188</c:v>
                </c:pt>
                <c:pt idx="114">
                  <c:v>2.9576196072078322</c:v>
                </c:pt>
                <c:pt idx="115">
                  <c:v>2.8390575607602506</c:v>
                </c:pt>
                <c:pt idx="116">
                  <c:v>2.72524830903434</c:v>
                </c:pt>
                <c:pt idx="117">
                  <c:v>2.6160013268296352</c:v>
                </c:pt>
                <c:pt idx="118">
                  <c:v>2.5111337265261184</c:v>
                </c:pt>
                <c:pt idx="119">
                  <c:v>2.410469951916665</c:v>
                </c:pt>
                <c:pt idx="120">
                  <c:v>2.3138414843127988</c:v>
                </c:pt>
                <c:pt idx="121">
                  <c:v>2.2210865604318286</c:v>
                </c:pt>
                <c:pt idx="122">
                  <c:v>2.1320499015929926</c:v>
                </c:pt>
                <c:pt idx="123">
                  <c:v>2.046582453769346</c:v>
                </c:pt>
                <c:pt idx="124">
                  <c:v>1.9645411380601638</c:v>
                </c:pt>
                <c:pt idx="125">
                  <c:v>1.8857886111661601</c:v>
                </c:pt>
                <c:pt idx="126">
                  <c:v>1.8101930354665261</c:v>
                </c:pt>
                <c:pt idx="127">
                  <c:v>1.7376278583129032</c:v>
                </c:pt>
                <c:pt idx="128">
                  <c:v>1.6679716001707678</c:v>
                </c:pt>
                <c:pt idx="129">
                  <c:v>1.6011076512536226</c:v>
                </c:pt>
                <c:pt idx="130">
                  <c:v>1.5369240763094747</c:v>
                </c:pt>
                <c:pt idx="131">
                  <c:v>1.4753134272328559</c:v>
                </c:pt>
                <c:pt idx="132">
                  <c:v>1.4161725631886626</c:v>
                </c:pt>
                <c:pt idx="133">
                  <c:v>1.3594024779466736</c:v>
                </c:pt>
                <c:pt idx="134">
                  <c:v>1.3049081341377253</c:v>
                </c:pt>
                <c:pt idx="135">
                  <c:v>1.2525983041540387</c:v>
                </c:pt>
                <c:pt idx="136">
                  <c:v>1.2023854174273796</c:v>
                </c:pt>
                <c:pt idx="137">
                  <c:v>1.1541854138293854</c:v>
                </c:pt>
                <c:pt idx="138">
                  <c:v>1.1079176029486109</c:v>
                </c:pt>
                <c:pt idx="139">
                  <c:v>1.063504529008757</c:v>
                </c:pt>
                <c:pt idx="140">
                  <c:v>1.0208718412018938</c:v>
                </c:pt>
                <c:pt idx="141">
                  <c:v>0.97994816921965755</c:v>
                </c:pt>
                <c:pt idx="142">
                  <c:v>0.94066500377400786</c:v>
                </c:pt>
                <c:pt idx="143">
                  <c:v>0.90295658190756023</c:v>
                </c:pt>
                <c:pt idx="144">
                  <c:v>0.86675977690147676</c:v>
                </c:pt>
                <c:pt idx="145">
                  <c:v>0.83201399259661024</c:v>
                </c:pt>
                <c:pt idx="146">
                  <c:v>0.79866106195100861</c:v>
                </c:pt>
                <c:pt idx="147">
                  <c:v>0.76664514966392994</c:v>
                </c:pt>
                <c:pt idx="148">
                  <c:v>0.73591265870337685</c:v>
                </c:pt>
                <c:pt idx="149">
                  <c:v>0.70641214058065549</c:v>
                </c:pt>
                <c:pt idx="150">
                  <c:v>0.67809420922175201</c:v>
                </c:pt>
                <c:pt idx="151">
                  <c:v>0.65091145829135688</c:v>
                </c:pt>
                <c:pt idx="152">
                  <c:v>0.62481838183110905</c:v>
                </c:pt>
                <c:pt idx="153">
                  <c:v>0.59977129807922047</c:v>
                </c:pt>
                <c:pt idx="154">
                  <c:v>0.57572827634393842</c:v>
                </c:pt>
                <c:pt idx="155">
                  <c:v>0.55264906680843107</c:v>
                </c:pt>
                <c:pt idx="156">
                  <c:v>0.53049503314958235</c:v>
                </c:pt>
                <c:pt idx="157">
                  <c:v>0.50922908785789944</c:v>
                </c:pt>
                <c:pt idx="158">
                  <c:v>0.48881563015024432</c:v>
                </c:pt>
                <c:pt idx="159">
                  <c:v>0.46922048637146407</c:v>
                </c:pt>
                <c:pt idx="160">
                  <c:v>0.45041085278513271</c:v>
                </c:pt>
                <c:pt idx="161">
                  <c:v>0.43235524065764175</c:v>
                </c:pt>
                <c:pt idx="162">
                  <c:v>0.4150234235437103</c:v>
                </c:pt>
                <c:pt idx="163">
                  <c:v>0.39838638668504617</c:v>
                </c:pt>
                <c:pt idx="164">
                  <c:v>0.38241627843747927</c:v>
                </c:pt>
                <c:pt idx="165">
                  <c:v>0.36708636364521863</c:v>
                </c:pt>
                <c:pt idx="166">
                  <c:v>0.35237097888420577</c:v>
                </c:pt>
                <c:pt idx="167">
                  <c:v>0.33824548949962335</c:v>
                </c:pt>
                <c:pt idx="168">
                  <c:v>0.32468624836563603</c:v>
                </c:pt>
                <c:pt idx="169">
                  <c:v>0.31167055629833929</c:v>
                </c:pt>
                <c:pt idx="170">
                  <c:v>0.29917662405562184</c:v>
                </c:pt>
                <c:pt idx="171">
                  <c:v>0.28718353586034828</c:v>
                </c:pt>
                <c:pt idx="172">
                  <c:v>0.2756712143857829</c:v>
                </c:pt>
                <c:pt idx="173">
                  <c:v>0.26462038714464081</c:v>
                </c:pt>
                <c:pt idx="174">
                  <c:v>0.25401255422550562</c:v>
                </c:pt>
                <c:pt idx="175">
                  <c:v>0.2438299573225913</c:v>
                </c:pt>
                <c:pt idx="176">
                  <c:v>0.23405555000701209</c:v>
                </c:pt>
                <c:pt idx="177">
                  <c:v>0.22467296918978416</c:v>
                </c:pt>
                <c:pt idx="178">
                  <c:v>0.21566650772879117</c:v>
                </c:pt>
                <c:pt idx="179">
                  <c:v>0.20702108813385281</c:v>
                </c:pt>
                <c:pt idx="180">
                  <c:v>0.19872223732587962</c:v>
                </c:pt>
                <c:pt idx="181">
                  <c:v>0.19075606240785439</c:v>
                </c:pt>
                <c:pt idx="182">
                  <c:v>0.18310922740708538</c:v>
                </c:pt>
                <c:pt idx="183">
                  <c:v>0.17576893094978863</c:v>
                </c:pt>
                <c:pt idx="184">
                  <c:v>0.16872288483063125</c:v>
                </c:pt>
                <c:pt idx="185">
                  <c:v>0.16195929344135732</c:v>
                </c:pt>
                <c:pt idx="186">
                  <c:v>0.15546683402405581</c:v>
                </c:pt>
                <c:pt idx="187">
                  <c:v>0.14923463771601897</c:v>
                </c:pt>
                <c:pt idx="188">
                  <c:v>0.14325227135445082</c:v>
                </c:pt>
                <c:pt idx="189">
                  <c:v>0.1375097200105741</c:v>
                </c:pt>
                <c:pt idx="190">
                  <c:v>0.13199737022388908</c:v>
                </c:pt>
                <c:pt idx="191">
                  <c:v>0.12670599390852241</c:v>
                </c:pt>
                <c:pt idx="192">
                  <c:v>0.12162673290472112</c:v>
                </c:pt>
                <c:pt idx="193">
                  <c:v>0.11675108414962962</c:v>
                </c:pt>
                <c:pt idx="194">
                  <c:v>0.11207088544252766</c:v>
                </c:pt>
                <c:pt idx="195">
                  <c:v>0.10757830178069469</c:v>
                </c:pt>
                <c:pt idx="196">
                  <c:v>0.10326581224303039</c:v>
                </c:pt>
                <c:pt idx="197">
                  <c:v>9.9126197399469138E-2</c:v>
                </c:pt>
                <c:pt idx="198">
                  <c:v>9.5152527225114775E-2</c:v>
                </c:pt>
                <c:pt idx="199">
                  <c:v>9.1338149498859711E-2</c:v>
                </c:pt>
                <c:pt idx="200">
                  <c:v>8.767667866707031E-2</c:v>
                </c:pt>
                <c:pt idx="201">
                  <c:v>8.4161985153691693E-2</c:v>
                </c:pt>
                <c:pt idx="202">
                  <c:v>8.0788185098879084E-2</c:v>
                </c:pt>
                <c:pt idx="203">
                  <c:v>7.7549630508976425E-2</c:v>
                </c:pt>
                <c:pt idx="204">
                  <c:v>7.4440899801352489E-2</c:v>
                </c:pt>
                <c:pt idx="205">
                  <c:v>7.1456788728265525E-2</c:v>
                </c:pt>
                <c:pt idx="206">
                  <c:v>6.8592301664564412E-2</c:v>
                </c:pt>
                <c:pt idx="207">
                  <c:v>6.58426432446374E-2</c:v>
                </c:pt>
                <c:pt idx="208">
                  <c:v>6.3203210334611515E-2</c:v>
                </c:pt>
                <c:pt idx="209">
                  <c:v>6.0669584326362692E-2</c:v>
                </c:pt>
                <c:pt idx="210">
                  <c:v>5.8237523740434817E-2</c:v>
                </c:pt>
                <c:pt idx="211">
                  <c:v>5.5902957125485972E-2</c:v>
                </c:pt>
                <c:pt idx="212">
                  <c:v>5.3661976242374308E-2</c:v>
                </c:pt>
                <c:pt idx="213">
                  <c:v>5.15108295214734E-2</c:v>
                </c:pt>
                <c:pt idx="214">
                  <c:v>4.9445915782264156E-2</c:v>
                </c:pt>
                <c:pt idx="215">
                  <c:v>4.7463778204688827E-2</c:v>
                </c:pt>
                <c:pt idx="216">
                  <c:v>4.5561098542176603E-2</c:v>
                </c:pt>
                <c:pt idx="217">
                  <c:v>4.3734691566649421E-2</c:v>
                </c:pt>
                <c:pt idx="218">
                  <c:v>4.1981499736212798E-2</c:v>
                </c:pt>
                <c:pt idx="219">
                  <c:v>4.0298588076601943E-2</c:v>
                </c:pt>
                <c:pt idx="220">
                  <c:v>3.8683139267814588E-2</c:v>
                </c:pt>
                <c:pt idx="221">
                  <c:v>3.7132448927707375E-2</c:v>
                </c:pt>
                <c:pt idx="222">
                  <c:v>3.5643921084657443E-2</c:v>
                </c:pt>
                <c:pt idx="223">
                  <c:v>3.4215063831711828E-2</c:v>
                </c:pt>
                <c:pt idx="224">
                  <c:v>3.2843485154948907E-2</c:v>
                </c:pt>
                <c:pt idx="225">
                  <c:v>3.1526888929067909E-2</c:v>
                </c:pt>
                <c:pt idx="226">
                  <c:v>3.0263071073503761E-2</c:v>
                </c:pt>
                <c:pt idx="227">
                  <c:v>2.904991586263115E-2</c:v>
                </c:pt>
                <c:pt idx="228">
                  <c:v>2.7885392383881581E-2</c:v>
                </c:pt>
                <c:pt idx="229">
                  <c:v>2.676755113784391E-2</c:v>
                </c:pt>
                <c:pt idx="230">
                  <c:v>2.5694520774656244E-2</c:v>
                </c:pt>
                <c:pt idx="231">
                  <c:v>2.4664504961226776E-2</c:v>
                </c:pt>
                <c:pt idx="232">
                  <c:v>2.3675779374037382E-2</c:v>
                </c:pt>
                <c:pt idx="233">
                  <c:v>2.2726688812497099E-2</c:v>
                </c:pt>
                <c:pt idx="234">
                  <c:v>2.1815644428012964E-2</c:v>
                </c:pt>
                <c:pt idx="235">
                  <c:v>2.0941121064137983E-2</c:v>
                </c:pt>
                <c:pt idx="236">
                  <c:v>2.0101654703345639E-2</c:v>
                </c:pt>
                <c:pt idx="237">
                  <c:v>1.9295840016154964E-2</c:v>
                </c:pt>
                <c:pt idx="238">
                  <c:v>1.8522328008503567E-2</c:v>
                </c:pt>
                <c:pt idx="239">
                  <c:v>1.7779823763431082E-2</c:v>
                </c:pt>
                <c:pt idx="240">
                  <c:v>1.7067084273290935E-2</c:v>
                </c:pt>
                <c:pt idx="241">
                  <c:v>1.6382916358862951E-2</c:v>
                </c:pt>
                <c:pt idx="242">
                  <c:v>1.5726174671881782E-2</c:v>
                </c:pt>
                <c:pt idx="243">
                  <c:v>1.5095759777638258E-2</c:v>
                </c:pt>
                <c:pt idx="244">
                  <c:v>1.4490616314443728E-2</c:v>
                </c:pt>
                <c:pt idx="245">
                  <c:v>1.3909731226875256E-2</c:v>
                </c:pt>
                <c:pt idx="246">
                  <c:v>1.335213206984537E-2</c:v>
                </c:pt>
                <c:pt idx="247">
                  <c:v>1.2816885380656106E-2</c:v>
                </c:pt>
                <c:pt idx="248">
                  <c:v>1.2303095116312663E-2</c:v>
                </c:pt>
                <c:pt idx="249">
                  <c:v>1.1809901153480408E-2</c:v>
                </c:pt>
                <c:pt idx="250">
                  <c:v>1.1336477848574012E-2</c:v>
                </c:pt>
                <c:pt idx="251">
                  <c:v>1.0882032655568431E-2</c:v>
                </c:pt>
                <c:pt idx="252">
                  <c:v>1.0445804799217574E-2</c:v>
                </c:pt>
                <c:pt idx="253">
                  <c:v>1.0027064001459474E-2</c:v>
                </c:pt>
                <c:pt idx="254">
                  <c:v>9.6251092588764079E-3</c:v>
                </c:pt>
                <c:pt idx="255">
                  <c:v>9.2392676691625351E-3</c:v>
                </c:pt>
                <c:pt idx="256">
                  <c:v>8.8688933046353041E-3</c:v>
                </c:pt>
                <c:pt idx="257">
                  <c:v>8.5133661309040407E-3</c:v>
                </c:pt>
                <c:pt idx="258">
                  <c:v>8.172090968886013E-3</c:v>
                </c:pt>
                <c:pt idx="259">
                  <c:v>7.8444964984322636E-3</c:v>
                </c:pt>
                <c:pt idx="260">
                  <c:v>7.5300343018947424E-3</c:v>
                </c:pt>
                <c:pt idx="261">
                  <c:v>7.2281779460342975E-3</c:v>
                </c:pt>
                <c:pt idx="262">
                  <c:v>6.9384221007320309E-3</c:v>
                </c:pt>
                <c:pt idx="263">
                  <c:v>6.6602816930287807E-3</c:v>
                </c:pt>
                <c:pt idx="264">
                  <c:v>6.3932910950768359E-3</c:v>
                </c:pt>
                <c:pt idx="265">
                  <c:v>6.1370033446439681E-3</c:v>
                </c:pt>
                <c:pt idx="266">
                  <c:v>5.8909893968653523E-3</c:v>
                </c:pt>
                <c:pt idx="267">
                  <c:v>5.6548374059902633E-3</c:v>
                </c:pt>
                <c:pt idx="268">
                  <c:v>5.4281520359214918E-3</c:v>
                </c:pt>
                <c:pt idx="269">
                  <c:v>5.2105537983932393E-3</c:v>
                </c:pt>
                <c:pt idx="270">
                  <c:v>5.0016784176792426E-3</c:v>
                </c:pt>
                <c:pt idx="271">
                  <c:v>4.8011762207680548E-3</c:v>
                </c:pt>
                <c:pt idx="272">
                  <c:v>4.6087115519842644E-3</c:v>
                </c:pt>
                <c:pt idx="273">
                  <c:v>4.4239622110757116E-3</c:v>
                </c:pt>
                <c:pt idx="274">
                  <c:v>4.2466189138262549E-3</c:v>
                </c:pt>
                <c:pt idx="275">
                  <c:v>4.0763847742907831E-3</c:v>
                </c:pt>
                <c:pt idx="276">
                  <c:v>3.9129748077860156E-3</c:v>
                </c:pt>
                <c:pt idx="277">
                  <c:v>3.7561154538047589E-3</c:v>
                </c:pt>
                <c:pt idx="278">
                  <c:v>3.6055441180551642E-3</c:v>
                </c:pt>
                <c:pt idx="279">
                  <c:v>3.4610087328582739E-3</c:v>
                </c:pt>
                <c:pt idx="280">
                  <c:v>3.3222673351678469E-3</c:v>
                </c:pt>
                <c:pt idx="281">
                  <c:v>3.1890876615061248E-3</c:v>
                </c:pt>
                <c:pt idx="282">
                  <c:v>3.0612467591374006E-3</c:v>
                </c:pt>
                <c:pt idx="283">
                  <c:v>2.938530612828439E-3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161-421F-AAC4-4EDC3EA0A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5294096"/>
        <c:axId val="1"/>
      </c:scatterChart>
      <c:valAx>
        <c:axId val="104529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(Hour)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</a:t>
                </a:r>
                <a:r>
                  <a:rPr lang="en-US" baseline="0"/>
                  <a:t> Rate (CFS)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9328324070739611E-2"/>
              <c:y val="0.4129957628418317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29409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57459226743753"/>
          <c:y val="9.9037328180388143E-2"/>
          <c:w val="0.85039292214554763"/>
          <c:h val="0.7814173228346457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Hydro25Yr!$J$9:$J$292</c:f>
              <c:numCache>
                <c:formatCode>0.00</c:formatCode>
                <c:ptCount val="28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</c:numCache>
            </c:numRef>
          </c:xVal>
          <c:yVal>
            <c:numRef>
              <c:f>Hydro25Yr!$O$9:$O$292</c:f>
              <c:numCache>
                <c:formatCode>0.0</c:formatCode>
                <c:ptCount val="284"/>
                <c:pt idx="0">
                  <c:v>0</c:v>
                </c:pt>
                <c:pt idx="1">
                  <c:v>0.14935321431396065</c:v>
                </c:pt>
                <c:pt idx="2">
                  <c:v>0.59633002314778838</c:v>
                </c:pt>
                <c:pt idx="3">
                  <c:v>1.3376897748935634</c:v>
                </c:pt>
                <c:pt idx="4">
                  <c:v>2.3680574956733103</c:v>
                </c:pt>
                <c:pt idx="5">
                  <c:v>3.6799628587383082</c:v>
                </c:pt>
                <c:pt idx="6">
                  <c:v>5.2638943455036236</c:v>
                </c:pt>
                <c:pt idx="7">
                  <c:v>7.1083682055420061</c:v>
                </c:pt>
                <c:pt idx="8">
                  <c:v>9.2000117155663261</c:v>
                </c:pt>
                <c:pt idx="9">
                  <c:v>11.52366013376003</c:v>
                </c:pt>
                <c:pt idx="10">
                  <c:v>14.062466646521516</c:v>
                </c:pt>
                <c:pt idx="11">
                  <c:v>16.798024510491469</c:v>
                </c:pt>
                <c:pt idx="12">
                  <c:v>19.710500504314258</c:v>
                </c:pt>
                <c:pt idx="13">
                  <c:v>22.778778722587486</c:v>
                </c:pt>
                <c:pt idx="14">
                  <c:v>25.980613669470916</c:v>
                </c:pt>
                <c:pt idx="15">
                  <c:v>29.292791542002433</c:v>
                </c:pt>
                <c:pt idx="16">
                  <c:v>32.691298533791631</c:v>
                </c:pt>
                <c:pt idx="17">
                  <c:v>36.151494938863159</c:v>
                </c:pt>
                <c:pt idx="18">
                  <c:v>39.64829379336971</c:v>
                </c:pt>
                <c:pt idx="19">
                  <c:v>43.15634275999426</c:v>
                </c:pt>
                <c:pt idx="20">
                  <c:v>46.650207936351592</c:v>
                </c:pt>
                <c:pt idx="21">
                  <c:v>50.10455825474903</c:v>
                </c:pt>
                <c:pt idx="22">
                  <c:v>53.494349136379839</c:v>
                </c:pt>
                <c:pt idx="23">
                  <c:v>56.795004068427318</c:v>
                </c:pt>
                <c:pt idx="24">
                  <c:v>59.982592787617584</c:v>
                </c:pt>
                <c:pt idx="25">
                  <c:v>63.03400477836216</c:v>
                </c:pt>
                <c:pt idx="26">
                  <c:v>65.927116827602163</c:v>
                </c:pt>
                <c:pt idx="27">
                  <c:v>68.640953421554812</c:v>
                </c:pt>
                <c:pt idx="28">
                  <c:v>71.155838821461387</c:v>
                </c:pt>
                <c:pt idx="29">
                  <c:v>73.453539715763299</c:v>
                </c:pt>
                <c:pt idx="30">
                  <c:v>75.517397414455885</c:v>
                </c:pt>
                <c:pt idx="31">
                  <c:v>77.332448627190288</c:v>
                </c:pt>
                <c:pt idx="32">
                  <c:v>78.88553394946328</c:v>
                </c:pt>
                <c:pt idx="33">
                  <c:v>80.165393270353263</c:v>
                </c:pt>
                <c:pt idx="34">
                  <c:v>81.162747410081352</c:v>
                </c:pt>
                <c:pt idx="35">
                  <c:v>81.870365395512721</c:v>
                </c:pt>
                <c:pt idx="36">
                  <c:v>82.283116885840059</c:v>
                </c:pt>
                <c:pt idx="37">
                  <c:v>82.398009368354948</c:v>
                </c:pt>
                <c:pt idx="38">
                  <c:v>82.214209854631946</c:v>
                </c:pt>
                <c:pt idx="39">
                  <c:v>81.733050919824649</c:v>
                </c:pt>
                <c:pt idx="40">
                  <c:v>80.958021041287878</c:v>
                </c:pt>
                <c:pt idx="41">
                  <c:v>79.894739306572546</c:v>
                </c:pt>
                <c:pt idx="42">
                  <c:v>78.550914674164133</c:v>
                </c:pt>
                <c:pt idx="43">
                  <c:v>76.936290082330814</c:v>
                </c:pt>
                <c:pt idx="44">
                  <c:v>75.062571811300799</c:v>
                </c:pt>
                <c:pt idx="45">
                  <c:v>72.943344610904035</c:v>
                </c:pt>
                <c:pt idx="46">
                  <c:v>70.593973209016298</c:v>
                </c:pt>
                <c:pt idx="47">
                  <c:v>68.176576176384856</c:v>
                </c:pt>
                <c:pt idx="48">
                  <c:v>65.814362933734017</c:v>
                </c:pt>
                <c:pt idx="49">
                  <c:v>63.533996737630609</c:v>
                </c:pt>
                <c:pt idx="50">
                  <c:v>61.332641714112256</c:v>
                </c:pt>
                <c:pt idx="51">
                  <c:v>59.207560247876643</c:v>
                </c:pt>
                <c:pt idx="52">
                  <c:v>57.156109577770565</c:v>
                </c:pt>
                <c:pt idx="53">
                  <c:v>55.175738510239903</c:v>
                </c:pt>
                <c:pt idx="54">
                  <c:v>53.263984246653457</c:v>
                </c:pt>
                <c:pt idx="55">
                  <c:v>51.418469320555232</c:v>
                </c:pt>
                <c:pt idx="56">
                  <c:v>49.636898641036083</c:v>
                </c:pt>
                <c:pt idx="57">
                  <c:v>47.917056638548004</c:v>
                </c:pt>
                <c:pt idx="58">
                  <c:v>46.25680450961174</c:v>
                </c:pt>
                <c:pt idx="59">
                  <c:v>44.65407755699065</c:v>
                </c:pt>
                <c:pt idx="60">
                  <c:v>43.106882622023846</c:v>
                </c:pt>
                <c:pt idx="61">
                  <c:v>41.613295605924733</c:v>
                </c:pt>
                <c:pt idx="62">
                  <c:v>40.171459076962911</c:v>
                </c:pt>
                <c:pt idx="63">
                  <c:v>38.779579960553441</c:v>
                </c:pt>
                <c:pt idx="64">
                  <c:v>37.435927309381036</c:v>
                </c:pt>
                <c:pt idx="65">
                  <c:v>36.138830150785907</c:v>
                </c:pt>
                <c:pt idx="66">
                  <c:v>34.886675408734384</c:v>
                </c:pt>
                <c:pt idx="67">
                  <c:v>33.677905897790247</c:v>
                </c:pt>
                <c:pt idx="68">
                  <c:v>32.51101838659158</c:v>
                </c:pt>
                <c:pt idx="69">
                  <c:v>31.384561728425247</c:v>
                </c:pt>
                <c:pt idx="70">
                  <c:v>30.297135056574295</c:v>
                </c:pt>
                <c:pt idx="71">
                  <c:v>29.24738604219344</c:v>
                </c:pt>
                <c:pt idx="72">
                  <c:v>28.234009212546752</c:v>
                </c:pt>
                <c:pt idx="73">
                  <c:v>27.255744327515668</c:v>
                </c:pt>
                <c:pt idx="74">
                  <c:v>26.311374812358565</c:v>
                </c:pt>
                <c:pt idx="75">
                  <c:v>25.399726244772793</c:v>
                </c:pt>
                <c:pt idx="76">
                  <c:v>24.519664894377627</c:v>
                </c:pt>
                <c:pt idx="77">
                  <c:v>23.670096312801906</c:v>
                </c:pt>
                <c:pt idx="78">
                  <c:v>22.849963972623033</c:v>
                </c:pt>
                <c:pt idx="79">
                  <c:v>22.058247953464505</c:v>
                </c:pt>
                <c:pt idx="80">
                  <c:v>21.293963673618283</c:v>
                </c:pt>
                <c:pt idx="81">
                  <c:v>20.556160665614335</c:v>
                </c:pt>
                <c:pt idx="82">
                  <c:v>19.843921394214963</c:v>
                </c:pt>
                <c:pt idx="83">
                  <c:v>19.156360115363672</c:v>
                </c:pt>
                <c:pt idx="84">
                  <c:v>18.492621774669832</c:v>
                </c:pt>
                <c:pt idx="85">
                  <c:v>17.851880944059008</c:v>
                </c:pt>
                <c:pt idx="86">
                  <c:v>17.233340795266837</c:v>
                </c:pt>
                <c:pt idx="87">
                  <c:v>16.636232108899634</c:v>
                </c:pt>
                <c:pt idx="88">
                  <c:v>16.059812317829685</c:v>
                </c:pt>
                <c:pt idx="89">
                  <c:v>15.503364583735269</c:v>
                </c:pt>
                <c:pt idx="90">
                  <c:v>14.966196905637226</c:v>
                </c:pt>
                <c:pt idx="91">
                  <c:v>14.447641259323285</c:v>
                </c:pt>
                <c:pt idx="92">
                  <c:v>13.947052766590151</c:v>
                </c:pt>
                <c:pt idx="93">
                  <c:v>13.463808893269892</c:v>
                </c:pt>
                <c:pt idx="94">
                  <c:v>12.997308675043643</c:v>
                </c:pt>
                <c:pt idx="95">
                  <c:v>12.546971970079516</c:v>
                </c:pt>
                <c:pt idx="96">
                  <c:v>12.11223873756561</c:v>
                </c:pt>
                <c:pt idx="97">
                  <c:v>11.692568341240587</c:v>
                </c:pt>
                <c:pt idx="98">
                  <c:v>11.287438877055994</c:v>
                </c:pt>
                <c:pt idx="99">
                  <c:v>10.896346524133914</c:v>
                </c:pt>
                <c:pt idx="100">
                  <c:v>10.518804918213009</c:v>
                </c:pt>
                <c:pt idx="101">
                  <c:v>10.15434454680365</c:v>
                </c:pt>
                <c:pt idx="102">
                  <c:v>9.8025121653000511</c:v>
                </c:pt>
                <c:pt idx="103">
                  <c:v>9.4628702333231391</c:v>
                </c:pt>
                <c:pt idx="104">
                  <c:v>9.1349963705933632</c:v>
                </c:pt>
                <c:pt idx="105">
                  <c:v>8.8184828316565458</c:v>
                </c:pt>
                <c:pt idx="106">
                  <c:v>8.5129359988098141</c:v>
                </c:pt>
                <c:pt idx="107">
                  <c:v>8.2179758925967814</c:v>
                </c:pt>
                <c:pt idx="108">
                  <c:v>7.9332356992633093</c:v>
                </c:pt>
                <c:pt idx="109">
                  <c:v>7.6583613145862826</c:v>
                </c:pt>
                <c:pt idx="110">
                  <c:v>7.3930109035078946</c:v>
                </c:pt>
                <c:pt idx="111">
                  <c:v>7.1368544750280289</c:v>
                </c:pt>
                <c:pt idx="112">
                  <c:v>6.8895734718258952</c:v>
                </c:pt>
                <c:pt idx="113">
                  <c:v>6.650860374100688</c:v>
                </c:pt>
                <c:pt idx="114">
                  <c:v>6.4204183171385445</c:v>
                </c:pt>
                <c:pt idx="115">
                  <c:v>6.1979607221301825</c:v>
                </c:pt>
                <c:pt idx="116">
                  <c:v>5.9832109397802018</c:v>
                </c:pt>
                <c:pt idx="117">
                  <c:v>5.7759019062647043</c:v>
                </c:pt>
                <c:pt idx="118">
                  <c:v>5.5757758111095042</c:v>
                </c:pt>
                <c:pt idx="119">
                  <c:v>5.3825837765758422</c:v>
                </c:pt>
                <c:pt idx="120">
                  <c:v>5.1960855481548407</c:v>
                </c:pt>
                <c:pt idx="121">
                  <c:v>5.0160491957859197</c:v>
                </c:pt>
                <c:pt idx="122">
                  <c:v>4.8422508254274828</c:v>
                </c:pt>
                <c:pt idx="123">
                  <c:v>4.6744743006212399</c:v>
                </c:pt>
                <c:pt idx="124">
                  <c:v>4.5125109737039342</c:v>
                </c:pt>
                <c:pt idx="125">
                  <c:v>4.35615942633211</c:v>
                </c:pt>
                <c:pt idx="126">
                  <c:v>4.2052252189973549</c:v>
                </c:pt>
                <c:pt idx="127">
                  <c:v>4.0595206492204179</c:v>
                </c:pt>
                <c:pt idx="128">
                  <c:v>3.9188645181235211</c:v>
                </c:pt>
                <c:pt idx="129">
                  <c:v>3.7830819050906248</c:v>
                </c:pt>
                <c:pt idx="130">
                  <c:v>3.6520039502353154</c:v>
                </c:pt>
                <c:pt idx="131">
                  <c:v>3.5254676444058748</c:v>
                </c:pt>
                <c:pt idx="132">
                  <c:v>3.4033156264663553</c:v>
                </c:pt>
                <c:pt idx="133">
                  <c:v>3.2853959876015315</c:v>
                </c:pt>
                <c:pt idx="134">
                  <c:v>3.1715620824023958</c:v>
                </c:pt>
                <c:pt idx="135">
                  <c:v>3.0616723464972475</c:v>
                </c:pt>
                <c:pt idx="136">
                  <c:v>2.9555901205015878</c:v>
                </c:pt>
                <c:pt idx="137">
                  <c:v>2.8531834800678704</c:v>
                </c:pt>
                <c:pt idx="138">
                  <c:v>2.7543250718237848</c:v>
                </c:pt>
                <c:pt idx="139">
                  <c:v>2.6588919549950005</c:v>
                </c:pt>
                <c:pt idx="140">
                  <c:v>2.5667654485154556</c:v>
                </c:pt>
                <c:pt idx="141">
                  <c:v>2.4778309834350285</c:v>
                </c:pt>
                <c:pt idx="142">
                  <c:v>2.3919779604410647</c:v>
                </c:pt>
                <c:pt idx="143">
                  <c:v>2.3090996123165648</c:v>
                </c:pt>
                <c:pt idx="144">
                  <c:v>2.2290928711639717</c:v>
                </c:pt>
                <c:pt idx="145">
                  <c:v>2.1518582402294526</c:v>
                </c:pt>
                <c:pt idx="146">
                  <c:v>2.0772996701682884</c:v>
                </c:pt>
                <c:pt idx="147">
                  <c:v>2.0053244395974485</c:v>
                </c:pt>
                <c:pt idx="148">
                  <c:v>1.9358430397868569</c:v>
                </c:pt>
                <c:pt idx="149">
                  <c:v>1.8687690633459295</c:v>
                </c:pt>
                <c:pt idx="150">
                  <c:v>1.8040190967669227</c:v>
                </c:pt>
                <c:pt idx="151">
                  <c:v>1.7415126166915285</c:v>
                </c:pt>
                <c:pt idx="152">
                  <c:v>1.6811718897716399</c:v>
                </c:pt>
                <c:pt idx="153">
                  <c:v>1.6229218759998036</c:v>
                </c:pt>
                <c:pt idx="154">
                  <c:v>1.5666901353891278</c:v>
                </c:pt>
                <c:pt idx="155">
                  <c:v>1.5124067378865629</c:v>
                </c:pt>
                <c:pt idx="156">
                  <c:v>1.4600041764075729</c:v>
                </c:pt>
                <c:pt idx="157">
                  <c:v>1.4094172828840155</c:v>
                </c:pt>
                <c:pt idx="158">
                  <c:v>1.3605831472208205</c:v>
                </c:pt>
                <c:pt idx="159">
                  <c:v>1.3134410390607187</c:v>
                </c:pt>
                <c:pt idx="160">
                  <c:v>1.2679323322596727</c:v>
                </c:pt>
                <c:pt idx="161">
                  <c:v>1.2240004319791409</c:v>
                </c:pt>
                <c:pt idx="162">
                  <c:v>1.1815907043044773</c:v>
                </c:pt>
                <c:pt idx="163">
                  <c:v>1.1406504083019338</c:v>
                </c:pt>
                <c:pt idx="164">
                  <c:v>1.1011286304297969</c:v>
                </c:pt>
                <c:pt idx="165">
                  <c:v>1.0629762212220679</c:v>
                </c:pt>
                <c:pt idx="166">
                  <c:v>1.0261457341659659</c:v>
                </c:pt>
                <c:pt idx="167">
                  <c:v>0.99059136669721382</c:v>
                </c:pt>
                <c:pt idx="168">
                  <c:v>0.9562689032397681</c:v>
                </c:pt>
                <c:pt idx="169">
                  <c:v>0.92313566021911608</c:v>
                </c:pt>
                <c:pt idx="170">
                  <c:v>0.89115043298078711</c:v>
                </c:pt>
                <c:pt idx="171">
                  <c:v>0.86027344454805921</c:v>
                </c:pt>
                <c:pt idx="172">
                  <c:v>0.83046629615511647</c:v>
                </c:pt>
                <c:pt idx="173">
                  <c:v>0.80169191949417251</c:v>
                </c:pt>
                <c:pt idx="174">
                  <c:v>0.77391453061715143</c:v>
                </c:pt>
                <c:pt idx="175">
                  <c:v>0.7470995854346012</c:v>
                </c:pt>
                <c:pt idx="176">
                  <c:v>0.72121373675650424</c:v>
                </c:pt>
                <c:pt idx="177">
                  <c:v>0.69622479282156358</c:v>
                </c:pt>
                <c:pt idx="178">
                  <c:v>0.67210167726336933</c:v>
                </c:pt>
                <c:pt idx="179">
                  <c:v>0.64881439046369449</c:v>
                </c:pt>
                <c:pt idx="180">
                  <c:v>0.62633397224482479</c:v>
                </c:pt>
                <c:pt idx="181">
                  <c:v>0.60463246585454966</c:v>
                </c:pt>
                <c:pt idx="182">
                  <c:v>0.58368288319901929</c:v>
                </c:pt>
                <c:pt idx="183">
                  <c:v>0.56345917128021927</c:v>
                </c:pt>
                <c:pt idx="184">
                  <c:v>0.54393617979634568</c:v>
                </c:pt>
                <c:pt idx="185">
                  <c:v>0.52508962986477414</c:v>
                </c:pt>
                <c:pt idx="186">
                  <c:v>0.50689608382872531</c:v>
                </c:pt>
                <c:pt idx="187">
                  <c:v>0.489332916110092</c:v>
                </c:pt>
                <c:pt idx="188">
                  <c:v>0.47237828507215768</c:v>
                </c:pt>
                <c:pt idx="189">
                  <c:v>0.45601110585724353</c:v>
                </c:pt>
                <c:pt idx="190">
                  <c:v>0.44021102416547658</c:v>
                </c:pt>
                <c:pt idx="191">
                  <c:v>0.4249583909420912</c:v>
                </c:pt>
                <c:pt idx="192">
                  <c:v>0.41023423794177261</c:v>
                </c:pt>
                <c:pt idx="193">
                  <c:v>0.39602025413965641</c:v>
                </c:pt>
                <c:pt idx="194">
                  <c:v>0.3822987629596597</c:v>
                </c:pt>
                <c:pt idx="195">
                  <c:v>0.36905270029180215</c:v>
                </c:pt>
                <c:pt idx="196">
                  <c:v>0.35626559327120455</c:v>
                </c:pt>
                <c:pt idx="197">
                  <c:v>0.34392153979235623</c:v>
                </c:pt>
                <c:pt idx="198">
                  <c:v>0.33200518873318102</c:v>
                </c:pt>
                <c:pt idx="199">
                  <c:v>0.3205017208643155</c:v>
                </c:pt>
                <c:pt idx="200">
                  <c:v>0.3093968304198419</c:v>
                </c:pt>
                <c:pt idx="201">
                  <c:v>0.29867670730657336</c:v>
                </c:pt>
                <c:pt idx="202">
                  <c:v>0.28832801992975993</c:v>
                </c:pt>
                <c:pt idx="203">
                  <c:v>0.27833789861385083</c:v>
                </c:pt>
                <c:pt idx="204">
                  <c:v>0.26869391959771233</c:v>
                </c:pt>
                <c:pt idx="205">
                  <c:v>0.25938408958437503</c:v>
                </c:pt>
                <c:pt idx="206">
                  <c:v>0.25039683082611836</c:v>
                </c:pt>
                <c:pt idx="207">
                  <c:v>0.24172096672632915</c:v>
                </c:pt>
                <c:pt idx="208">
                  <c:v>0.23334570794023174</c:v>
                </c:pt>
                <c:pt idx="209">
                  <c:v>0.22526063895721257</c:v>
                </c:pt>
                <c:pt idx="210">
                  <c:v>0.21745570514803939</c:v>
                </c:pt>
                <c:pt idx="211">
                  <c:v>0.20992120026088101</c:v>
                </c:pt>
                <c:pt idx="212">
                  <c:v>0.20264775435056617</c:v>
                </c:pt>
                <c:pt idx="213">
                  <c:v>0.19562632212607461</c:v>
                </c:pt>
                <c:pt idx="214">
                  <c:v>0.18884817170177476</c:v>
                </c:pt>
                <c:pt idx="215">
                  <c:v>0.18230487373840659</c:v>
                </c:pt>
                <c:pt idx="216">
                  <c:v>0.17598829096032007</c:v>
                </c:pt>
                <c:pt idx="217">
                  <c:v>0.16989056803591859</c:v>
                </c:pt>
                <c:pt idx="218">
                  <c:v>0.16400412180873261</c:v>
                </c:pt>
                <c:pt idx="219">
                  <c:v>0.15832163186697329</c:v>
                </c:pt>
                <c:pt idx="220">
                  <c:v>0.15283603143983107</c:v>
                </c:pt>
                <c:pt idx="221">
                  <c:v>0.14754049860921029</c:v>
                </c:pt>
                <c:pt idx="222">
                  <c:v>0.14242844782595748</c:v>
                </c:pt>
                <c:pt idx="223">
                  <c:v>0.1374935217200432</c:v>
                </c:pt>
                <c:pt idx="224">
                  <c:v>0.13272958319450784</c:v>
                </c:pt>
                <c:pt idx="225">
                  <c:v>0.12813070779333743</c:v>
                </c:pt>
                <c:pt idx="226">
                  <c:v>0.12369117633378472</c:v>
                </c:pt>
                <c:pt idx="227">
                  <c:v>0.11940546779396605</c:v>
                </c:pt>
                <c:pt idx="228">
                  <c:v>0.11526825244689316</c:v>
                </c:pt>
                <c:pt idx="229">
                  <c:v>0.11127438523239985</c:v>
                </c:pt>
                <c:pt idx="230">
                  <c:v>0.10741889935872137</c:v>
                </c:pt>
                <c:pt idx="231">
                  <c:v>0.10369700012576985</c:v>
                </c:pt>
                <c:pt idx="232">
                  <c:v>0.10010405896242196</c:v>
                </c:pt>
                <c:pt idx="233">
                  <c:v>9.6635607670407089E-2</c:v>
                </c:pt>
                <c:pt idx="234">
                  <c:v>9.3287332867635242E-2</c:v>
                </c:pt>
                <c:pt idx="235">
                  <c:v>9.0055070624054823E-2</c:v>
                </c:pt>
                <c:pt idx="236">
                  <c:v>8.6934801283370569E-2</c:v>
                </c:pt>
                <c:pt idx="237">
                  <c:v>8.3922644464179533E-2</c:v>
                </c:pt>
                <c:pt idx="238">
                  <c:v>8.1014854234311262E-2</c:v>
                </c:pt>
                <c:pt idx="239">
                  <c:v>7.8207814452369059E-2</c:v>
                </c:pt>
                <c:pt idx="240">
                  <c:v>7.5498034270680262E-2</c:v>
                </c:pt>
                <c:pt idx="241">
                  <c:v>7.2882143794060966E-2</c:v>
                </c:pt>
                <c:pt idx="242">
                  <c:v>7.0356889888999852E-2</c:v>
                </c:pt>
                <c:pt idx="243">
                  <c:v>6.791913213804536E-2</c:v>
                </c:pt>
                <c:pt idx="244">
                  <c:v>6.5565838934368542E-2</c:v>
                </c:pt>
                <c:pt idx="245">
                  <c:v>6.3294083711642593E-2</c:v>
                </c:pt>
                <c:pt idx="246">
                  <c:v>6.1101041304551337E-2</c:v>
                </c:pt>
                <c:pt idx="247">
                  <c:v>5.8983984435401017E-2</c:v>
                </c:pt>
                <c:pt idx="248">
                  <c:v>5.6940280322464405E-2</c:v>
                </c:pt>
                <c:pt idx="249">
                  <c:v>5.4967387405841735E-2</c:v>
                </c:pt>
                <c:pt idx="250">
                  <c:v>5.306285218676484E-2</c:v>
                </c:pt>
                <c:pt idx="251">
                  <c:v>5.1224306176415081E-2</c:v>
                </c:pt>
                <c:pt idx="252">
                  <c:v>4.9449462950459024E-2</c:v>
                </c:pt>
                <c:pt idx="253">
                  <c:v>4.7736115305641293E-2</c:v>
                </c:pt>
                <c:pt idx="254">
                  <c:v>4.6082132514895756E-2</c:v>
                </c:pt>
                <c:pt idx="255">
                  <c:v>4.4485457677563844E-2</c:v>
                </c:pt>
                <c:pt idx="256">
                  <c:v>4.2944105161423135E-2</c:v>
                </c:pt>
                <c:pt idx="257">
                  <c:v>4.1456158133346417E-2</c:v>
                </c:pt>
                <c:pt idx="258">
                  <c:v>4.0019766175518195E-2</c:v>
                </c:pt>
                <c:pt idx="259">
                  <c:v>3.8633142984247644E-2</c:v>
                </c:pt>
                <c:pt idx="260">
                  <c:v>3.7294564148512226E-2</c:v>
                </c:pt>
                <c:pt idx="261">
                  <c:v>3.600236500547245E-2</c:v>
                </c:pt>
                <c:pt idx="262">
                  <c:v>3.4754938570289662E-2</c:v>
                </c:pt>
                <c:pt idx="263">
                  <c:v>3.3550733537671851E-2</c:v>
                </c:pt>
                <c:pt idx="264">
                  <c:v>3.2388252352663426E-2</c:v>
                </c:pt>
                <c:pt idx="265">
                  <c:v>3.1266049348279062E-2</c:v>
                </c:pt>
                <c:pt idx="266">
                  <c:v>3.0182728947665206E-2</c:v>
                </c:pt>
                <c:pt idx="267">
                  <c:v>2.9136943928554673E-2</c:v>
                </c:pt>
                <c:pt idx="268">
                  <c:v>2.8127393747854189E-2</c:v>
                </c:pt>
                <c:pt idx="269">
                  <c:v>2.7152822924283754E-2</c:v>
                </c:pt>
                <c:pt idx="270">
                  <c:v>2.62120194770535E-2</c:v>
                </c:pt>
                <c:pt idx="271">
                  <c:v>2.5303813418639444E-2</c:v>
                </c:pt>
                <c:pt idx="272">
                  <c:v>2.44270752997813E-2</c:v>
                </c:pt>
                <c:pt idx="273">
                  <c:v>2.358071480489388E-2</c:v>
                </c:pt>
                <c:pt idx="274">
                  <c:v>2.2763679396146159E-2</c:v>
                </c:pt>
                <c:pt idx="275">
                  <c:v>2.1974953004519841E-2</c:v>
                </c:pt>
                <c:pt idx="276">
                  <c:v>2.1213554766221589E-2</c:v>
                </c:pt>
                <c:pt idx="277">
                  <c:v>2.0478537802875979E-2</c:v>
                </c:pt>
                <c:pt idx="278">
                  <c:v>1.9768988043983311E-2</c:v>
                </c:pt>
                <c:pt idx="279">
                  <c:v>1.9084023090177427E-2</c:v>
                </c:pt>
                <c:pt idx="280">
                  <c:v>1.8422791115869388E-2</c:v>
                </c:pt>
                <c:pt idx="281">
                  <c:v>1.7784469809913678E-2</c:v>
                </c:pt>
                <c:pt idx="282">
                  <c:v>1.7168265352978052E-2</c:v>
                </c:pt>
                <c:pt idx="283">
                  <c:v>1.6573411430345932E-2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E8-46B5-AB8A-FFD29516D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5294096"/>
        <c:axId val="1"/>
      </c:scatterChart>
      <c:valAx>
        <c:axId val="104529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(Hour)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</a:t>
                </a:r>
                <a:r>
                  <a:rPr lang="en-US" baseline="0"/>
                  <a:t> Rate (CFS)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9328324070739611E-2"/>
              <c:y val="0.4129957628418317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29409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57459226743753"/>
          <c:y val="9.9037328180388143E-2"/>
          <c:w val="0.85039292214554763"/>
          <c:h val="0.7814173228346457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Hydro100Yr!$J$9:$J$292</c:f>
              <c:numCache>
                <c:formatCode>0.00</c:formatCode>
                <c:ptCount val="28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</c:numCache>
            </c:numRef>
          </c:xVal>
          <c:yVal>
            <c:numRef>
              <c:f>Hydro100Yr!$O$9:$O$292</c:f>
              <c:numCache>
                <c:formatCode>0.0</c:formatCode>
                <c:ptCount val="284"/>
                <c:pt idx="0">
                  <c:v>0</c:v>
                </c:pt>
                <c:pt idx="1">
                  <c:v>0.18872611531061911</c:v>
                </c:pt>
                <c:pt idx="2">
                  <c:v>0.7536361430158226</c:v>
                </c:pt>
                <c:pt idx="3">
                  <c:v>1.6909336520632117</c:v>
                </c:pt>
                <c:pt idx="4">
                  <c:v>2.9943196121751061</c:v>
                </c:pt>
                <c:pt idx="5">
                  <c:v>4.6550347259598235</c:v>
                </c:pt>
                <c:pt idx="6">
                  <c:v>6.6619182950442637</c:v>
                </c:pt>
                <c:pt idx="7">
                  <c:v>9.0014832246229783</c:v>
                </c:pt>
                <c:pt idx="8">
                  <c:v>11.658006662361737</c:v>
                </c:pt>
                <c:pt idx="9">
                  <c:v>14.613635662524354</c:v>
                </c:pt>
                <c:pt idx="10">
                  <c:v>17.848507165215882</c:v>
                </c:pt>
                <c:pt idx="11">
                  <c:v>21.340881484431439</c:v>
                </c:pt>
                <c:pt idx="12">
                  <c:v>25.067288407815422</c:v>
                </c:pt>
                <c:pt idx="13">
                  <c:v>29.00268492627972</c:v>
                </c:pt>
                <c:pt idx="14">
                  <c:v>33.120623533472106</c:v>
                </c:pt>
                <c:pt idx="15">
                  <c:v>37.393429964052132</c:v>
                </c:pt>
                <c:pt idx="16">
                  <c:v>41.792389176299231</c:v>
                </c:pt>
                <c:pt idx="17">
                  <c:v>46.287938329172277</c:v>
                </c:pt>
                <c:pt idx="18">
                  <c:v>50.849865456934296</c:v>
                </c:pt>
                <c:pt idx="19">
                  <c:v>55.447512506165744</c:v>
                </c:pt>
                <c:pt idx="20">
                  <c:v>60.04998137067345</c:v>
                </c:pt>
                <c:pt idx="21">
                  <c:v>64.626341539654007</c:v>
                </c:pt>
                <c:pt idx="22">
                  <c:v>69.14583796362983</c:v>
                </c:pt>
                <c:pt idx="23">
                  <c:v>73.578097741211906</c:v>
                </c:pt>
                <c:pt idx="24">
                  <c:v>77.893334237667901</c:v>
                </c:pt>
                <c:pt idx="25">
                  <c:v>82.062547263533801</c:v>
                </c:pt>
                <c:pt idx="26">
                  <c:v>86.057717967985326</c:v>
                </c:pt>
                <c:pt idx="27">
                  <c:v>89.851997137204094</c:v>
                </c:pt>
                <c:pt idx="28">
                  <c:v>93.41988563229539</c:v>
                </c:pt>
                <c:pt idx="29">
                  <c:v>96.737405754139132</c:v>
                </c:pt>
                <c:pt idx="30">
                  <c:v>99.782262383530821</c:v>
                </c:pt>
                <c:pt idx="31">
                  <c:v>102.53399281368354</c:v>
                </c:pt>
                <c:pt idx="32">
                  <c:v>104.97410426815416</c:v>
                </c:pt>
                <c:pt idx="33">
                  <c:v>107.0861981800157</c:v>
                </c:pt>
                <c:pt idx="34">
                  <c:v>108.85608039706813</c:v>
                </c:pt>
                <c:pt idx="35">
                  <c:v>110.27185657246265</c:v>
                </c:pt>
                <c:pt idx="36">
                  <c:v>111.32401209967452</c:v>
                </c:pt>
                <c:pt idx="37">
                  <c:v>112.00547605462809</c:v>
                </c:pt>
                <c:pt idx="38">
                  <c:v>112.31166871525652</c:v>
                </c:pt>
                <c:pt idx="39">
                  <c:v>112.24053233914455</c:v>
                </c:pt>
                <c:pt idx="40">
                  <c:v>111.79254499241593</c:v>
                </c:pt>
                <c:pt idx="41">
                  <c:v>110.9707173369297</c:v>
                </c:pt>
                <c:pt idx="42">
                  <c:v>109.78057239737649</c:v>
                </c:pt>
                <c:pt idx="43">
                  <c:v>108.23010844424857</c:v>
                </c:pt>
                <c:pt idx="44">
                  <c:v>106.32974524212538</c:v>
                </c:pt>
                <c:pt idx="45">
                  <c:v>104.09225402450882</c:v>
                </c:pt>
                <c:pt idx="46">
                  <c:v>101.53267166580613</c:v>
                </c:pt>
                <c:pt idx="47">
                  <c:v>98.668199627260989</c:v>
                </c:pt>
                <c:pt idx="48">
                  <c:v>95.558521774829799</c:v>
                </c:pt>
                <c:pt idx="49">
                  <c:v>92.368807789866992</c:v>
                </c:pt>
                <c:pt idx="50">
                  <c:v>89.285565473959977</c:v>
                </c:pt>
                <c:pt idx="51">
                  <c:v>86.305240835633327</c:v>
                </c:pt>
                <c:pt idx="52">
                  <c:v>83.42439851455093</c:v>
                </c:pt>
                <c:pt idx="53">
                  <c:v>80.639717821645291</c:v>
                </c:pt>
                <c:pt idx="54">
                  <c:v>77.947988911425711</c:v>
                </c:pt>
                <c:pt idx="55">
                  <c:v>75.346109082054099</c:v>
                </c:pt>
                <c:pt idx="56">
                  <c:v>72.831079198922708</c:v>
                </c:pt>
                <c:pt idx="57">
                  <c:v>70.400000237612019</c:v>
                </c:pt>
                <c:pt idx="58">
                  <c:v>68.05006994224361</c:v>
                </c:pt>
                <c:pt idx="59">
                  <c:v>65.778579595375916</c:v>
                </c:pt>
                <c:pt idx="60">
                  <c:v>63.582910895720268</c:v>
                </c:pt>
                <c:pt idx="61">
                  <c:v>61.46053294007735</c:v>
                </c:pt>
                <c:pt idx="62">
                  <c:v>59.408999306016163</c:v>
                </c:pt>
                <c:pt idx="63">
                  <c:v>57.425945231931912</c:v>
                </c:pt>
                <c:pt idx="64">
                  <c:v>55.509084891232831</c:v>
                </c:pt>
                <c:pt idx="65">
                  <c:v>53.656208757513802</c:v>
                </c:pt>
                <c:pt idx="66">
                  <c:v>51.865181057679671</c:v>
                </c:pt>
                <c:pt idx="67">
                  <c:v>50.133937310082409</c:v>
                </c:pt>
                <c:pt idx="68">
                  <c:v>48.460481944834839</c:v>
                </c:pt>
                <c:pt idx="69">
                  <c:v>46.842886003556977</c:v>
                </c:pt>
                <c:pt idx="70">
                  <c:v>45.279284915904746</c:v>
                </c:pt>
                <c:pt idx="71">
                  <c:v>43.767876350317039</c:v>
                </c:pt>
                <c:pt idx="72">
                  <c:v>42.306918136504429</c:v>
                </c:pt>
                <c:pt idx="73">
                  <c:v>40.894726257284411</c:v>
                </c:pt>
                <c:pt idx="74">
                  <c:v>39.529672907448642</c:v>
                </c:pt>
                <c:pt idx="75">
                  <c:v>38.21018461742463</c:v>
                </c:pt>
                <c:pt idx="76">
                  <c:v>36.934740439568863</c:v>
                </c:pt>
                <c:pt idx="77">
                  <c:v>35.701870195001149</c:v>
                </c:pt>
                <c:pt idx="78">
                  <c:v>34.510152778958869</c:v>
                </c:pt>
                <c:pt idx="79">
                  <c:v>33.358214522718036</c:v>
                </c:pt>
                <c:pt idx="80">
                  <c:v>32.244727610193095</c:v>
                </c:pt>
                <c:pt idx="81">
                  <c:v>31.168408547389856</c:v>
                </c:pt>
                <c:pt idx="82">
                  <c:v>30.128016682947781</c:v>
                </c:pt>
                <c:pt idx="83">
                  <c:v>29.122352778066148</c:v>
                </c:pt>
                <c:pt idx="84">
                  <c:v>28.150257624165551</c:v>
                </c:pt>
                <c:pt idx="85">
                  <c:v>27.210610706691387</c:v>
                </c:pt>
                <c:pt idx="86">
                  <c:v>26.302328913519347</c:v>
                </c:pt>
                <c:pt idx="87">
                  <c:v>25.424365286473773</c:v>
                </c:pt>
                <c:pt idx="88">
                  <c:v>24.575707814519973</c:v>
                </c:pt>
                <c:pt idx="89">
                  <c:v>23.755378267239539</c:v>
                </c:pt>
                <c:pt idx="90">
                  <c:v>22.962431067243681</c:v>
                </c:pt>
                <c:pt idx="91">
                  <c:v>22.195952200225211</c:v>
                </c:pt>
                <c:pt idx="92">
                  <c:v>21.455058161392635</c:v>
                </c:pt>
                <c:pt idx="93">
                  <c:v>20.738894937071912</c:v>
                </c:pt>
                <c:pt idx="94">
                  <c:v>20.046637020302036</c:v>
                </c:pt>
                <c:pt idx="95">
                  <c:v>19.377486459289766</c:v>
                </c:pt>
                <c:pt idx="96">
                  <c:v>18.730671937626632</c:v>
                </c:pt>
                <c:pt idx="97">
                  <c:v>18.105447885207948</c:v>
                </c:pt>
                <c:pt idx="98">
                  <c:v>17.501093618829213</c:v>
                </c:pt>
                <c:pt idx="99">
                  <c:v>16.916912511469036</c:v>
                </c:pt>
                <c:pt idx="100">
                  <c:v>16.352231189301097</c:v>
                </c:pt>
                <c:pt idx="101">
                  <c:v>15.806398755509763</c:v>
                </c:pt>
                <c:pt idx="102">
                  <c:v>15.278786040014323</c:v>
                </c:pt>
                <c:pt idx="103">
                  <c:v>14.768784874237337</c:v>
                </c:pt>
                <c:pt idx="104">
                  <c:v>14.275807390080924</c:v>
                </c:pt>
                <c:pt idx="105">
                  <c:v>13.799285342302968</c:v>
                </c:pt>
                <c:pt idx="106">
                  <c:v>13.338669453512297</c:v>
                </c:pt>
                <c:pt idx="107">
                  <c:v>12.893428781027653</c:v>
                </c:pt>
                <c:pt idx="108">
                  <c:v>12.463050104870703</c:v>
                </c:pt>
                <c:pt idx="109">
                  <c:v>12.04703733618774</c:v>
                </c:pt>
                <c:pt idx="110">
                  <c:v>11.644910945417973</c:v>
                </c:pt>
                <c:pt idx="111">
                  <c:v>11.256207409549445</c:v>
                </c:pt>
                <c:pt idx="112">
                  <c:v>10.880478677825399</c:v>
                </c:pt>
                <c:pt idx="113">
                  <c:v>10.517291655285133</c:v>
                </c:pt>
                <c:pt idx="114">
                  <c:v>10.166227703544182</c:v>
                </c:pt>
                <c:pt idx="115">
                  <c:v>9.826882158238222</c:v>
                </c:pt>
                <c:pt idx="116">
                  <c:v>9.4988638625746127</c:v>
                </c:pt>
                <c:pt idx="117">
                  <c:v>9.1817947164538047</c:v>
                </c:pt>
                <c:pt idx="118">
                  <c:v>8.8753092406409628</c:v>
                </c:pt>
                <c:pt idx="119">
                  <c:v>8.5790541554853998</c:v>
                </c:pt>
                <c:pt idx="120">
                  <c:v>8.2926879737022041</c:v>
                </c:pt>
                <c:pt idx="121">
                  <c:v>8.0158806067467019</c:v>
                </c:pt>
                <c:pt idx="122">
                  <c:v>7.7483129843280496</c:v>
                </c:pt>
                <c:pt idx="123">
                  <c:v>7.4896766866233007</c:v>
                </c:pt>
                <c:pt idx="124">
                  <c:v>7.2396735887680954</c:v>
                </c:pt>
                <c:pt idx="125">
                  <c:v>6.9980155172140632</c:v>
                </c:pt>
                <c:pt idx="126">
                  <c:v>6.7644239175570249</c:v>
                </c:pt>
                <c:pt idx="127">
                  <c:v>6.5386295334528981</c:v>
                </c:pt>
                <c:pt idx="128">
                  <c:v>6.3203720962513215</c:v>
                </c:pt>
                <c:pt idx="129">
                  <c:v>6.1094000249892098</c:v>
                </c:pt>
                <c:pt idx="130">
                  <c:v>5.905470136398435</c:v>
                </c:pt>
                <c:pt idx="131">
                  <c:v>5.708347364593358</c:v>
                </c:pt>
                <c:pt idx="132">
                  <c:v>5.5178044901151075</c:v>
                </c:pt>
                <c:pt idx="133">
                  <c:v>5.3336218780202538</c:v>
                </c:pt>
                <c:pt idx="134">
                  <c:v>5.1555872247120655</c:v>
                </c:pt>
                <c:pt idx="135">
                  <c:v>4.98349531322238</c:v>
                </c:pt>
                <c:pt idx="136">
                  <c:v>4.8171477766621305</c:v>
                </c:pt>
                <c:pt idx="137">
                  <c:v>4.6563528695678373</c:v>
                </c:pt>
                <c:pt idx="138">
                  <c:v>4.5009252468804561</c:v>
                </c:pt>
                <c:pt idx="139">
                  <c:v>4.350685750301845</c:v>
                </c:pt>
                <c:pt idx="140">
                  <c:v>4.2054612017825992</c:v>
                </c:pt>
                <c:pt idx="141">
                  <c:v>4.0650842039031936</c:v>
                </c:pt>
                <c:pt idx="142">
                  <c:v>3.929392946918338</c:v>
                </c:pt>
                <c:pt idx="143">
                  <c:v>3.7982310222421338</c:v>
                </c:pt>
                <c:pt idx="144">
                  <c:v>3.6714472421590432</c:v>
                </c:pt>
                <c:pt idx="145">
                  <c:v>3.5488954655528411</c:v>
                </c:pt>
                <c:pt idx="146">
                  <c:v>3.4304344294526925</c:v>
                </c:pt>
                <c:pt idx="147">
                  <c:v>3.3159275862021618</c:v>
                </c:pt>
                <c:pt idx="148">
                  <c:v>3.2052429460634611</c:v>
                </c:pt>
                <c:pt idx="149">
                  <c:v>3.0982529250755584</c:v>
                </c:pt>
                <c:pt idx="150">
                  <c:v>2.9948341979906838</c:v>
                </c:pt>
                <c:pt idx="151">
                  <c:v>2.8948675561197974</c:v>
                </c:pt>
                <c:pt idx="152">
                  <c:v>2.7982377699231402</c:v>
                </c:pt>
                <c:pt idx="153">
                  <c:v>2.7048334561874507</c:v>
                </c:pt>
                <c:pt idx="154">
                  <c:v>2.6145469496367717</c:v>
                </c:pt>
                <c:pt idx="155">
                  <c:v>2.5272741788288551</c:v>
                </c:pt>
                <c:pt idx="156">
                  <c:v>2.4429145461940909</c:v>
                </c:pt>
                <c:pt idx="157">
                  <c:v>2.3613708120787229</c:v>
                </c:pt>
                <c:pt idx="158">
                  <c:v>2.2825489826586423</c:v>
                </c:pt>
                <c:pt idx="159">
                  <c:v>2.2063582015946075</c:v>
                </c:pt>
                <c:pt idx="160">
                  <c:v>2.132710645303951</c:v>
                </c:pt>
                <c:pt idx="161">
                  <c:v>2.0615214217281119</c:v>
                </c:pt>
                <c:pt idx="162">
                  <c:v>1.9927084724792632</c:v>
                </c:pt>
                <c:pt idx="163">
                  <c:v>1.9261924782532496</c:v>
                </c:pt>
                <c:pt idx="164">
                  <c:v>1.8618967673998315</c:v>
                </c:pt>
                <c:pt idx="165">
                  <c:v>1.7997472275448041</c:v>
                </c:pt>
                <c:pt idx="166">
                  <c:v>1.7396722201621559</c:v>
                </c:pt>
                <c:pt idx="167">
                  <c:v>1.6816024979977864</c:v>
                </c:pt>
                <c:pt idx="168">
                  <c:v>1.6254711252495646</c:v>
                </c:pt>
                <c:pt idx="169">
                  <c:v>1.5712134004118066</c:v>
                </c:pt>
                <c:pt idx="170">
                  <c:v>1.5187667816951209</c:v>
                </c:pt>
                <c:pt idx="171">
                  <c:v>1.4680708149357657</c:v>
                </c:pt>
                <c:pt idx="172">
                  <c:v>1.4190670639113356</c:v>
                </c:pt>
                <c:pt idx="173">
                  <c:v>1.371699042982508</c:v>
                </c:pt>
                <c:pt idx="174">
                  <c:v>1.3259121519831765</c:v>
                </c:pt>
                <c:pt idx="175">
                  <c:v>1.2816536132839429</c:v>
                </c:pt>
                <c:pt idx="176">
                  <c:v>1.2388724109563991</c:v>
                </c:pt>
                <c:pt idx="177">
                  <c:v>1.197519231968097</c:v>
                </c:pt>
                <c:pt idx="178">
                  <c:v>1.1575464093403951</c:v>
                </c:pt>
                <c:pt idx="179">
                  <c:v>1.1189078672037076</c:v>
                </c:pt>
                <c:pt idx="180">
                  <c:v>1.081559067686753</c:v>
                </c:pt>
                <c:pt idx="181">
                  <c:v>1.0454569595786674</c:v>
                </c:pt>
                <c:pt idx="182">
                  <c:v>1.0105599287047227</c:v>
                </c:pt>
                <c:pt idx="183">
                  <c:v>0.97682774995850941</c:v>
                </c:pt>
                <c:pt idx="184">
                  <c:v>0.94422154093526445</c:v>
                </c:pt>
                <c:pt idx="185">
                  <c:v>0.91270371711290421</c:v>
                </c:pt>
                <c:pt idx="186">
                  <c:v>0.88223794852909743</c:v>
                </c:pt>
                <c:pt idx="187">
                  <c:v>0.85278911790445588</c:v>
                </c:pt>
                <c:pt idx="188">
                  <c:v>0.82432328016354084</c:v>
                </c:pt>
                <c:pt idx="189">
                  <c:v>0.79680762330706822</c:v>
                </c:pt>
                <c:pt idx="190">
                  <c:v>0.77021043059016447</c:v>
                </c:pt>
                <c:pt idx="191">
                  <c:v>0.74450104396312367</c:v>
                </c:pt>
                <c:pt idx="192">
                  <c:v>0.71964982873247851</c:v>
                </c:pt>
                <c:pt idx="193">
                  <c:v>0.69562813940169299</c:v>
                </c:pt>
                <c:pt idx="194">
                  <c:v>0.67240828665206953</c:v>
                </c:pt>
                <c:pt idx="195">
                  <c:v>0.64996350542582915</c:v>
                </c:pt>
                <c:pt idx="196">
                  <c:v>0.62826792407456611</c:v>
                </c:pt>
                <c:pt idx="197">
                  <c:v>0.60729653453752186</c:v>
                </c:pt>
                <c:pt idx="198">
                  <c:v>0.58702516351528755</c:v>
                </c:pt>
                <c:pt idx="199">
                  <c:v>0.56743044460573921</c:v>
                </c:pt>
                <c:pt idx="200">
                  <c:v>0.54848979137004505</c:v>
                </c:pt>
                <c:pt idx="201">
                  <c:v>0.53018137129773668</c:v>
                </c:pt>
                <c:pt idx="202">
                  <c:v>0.51248408064081385</c:v>
                </c:pt>
                <c:pt idx="203">
                  <c:v>0.49537752008787089</c:v>
                </c:pt>
                <c:pt idx="204">
                  <c:v>0.47884197125023037</c:v>
                </c:pt>
                <c:pt idx="205">
                  <c:v>0.46285837393294366</c:v>
                </c:pt>
                <c:pt idx="206">
                  <c:v>0.44740830416449384</c:v>
                </c:pt>
                <c:pt idx="207">
                  <c:v>0.43247395295984942</c:v>
                </c:pt>
                <c:pt idx="208">
                  <c:v>0.41803810579240719</c:v>
                </c:pt>
                <c:pt idx="209">
                  <c:v>0.40408412275115191</c:v>
                </c:pt>
                <c:pt idx="210">
                  <c:v>0.39059591936016691</c:v>
                </c:pt>
                <c:pt idx="211">
                  <c:v>0.37755794803838022</c:v>
                </c:pt>
                <c:pt idx="212">
                  <c:v>0.36495518017818229</c:v>
                </c:pt>
                <c:pt idx="213">
                  <c:v>0.35277308882224817</c:v>
                </c:pt>
                <c:pt idx="214">
                  <c:v>0.34099763191861099</c:v>
                </c:pt>
                <c:pt idx="215">
                  <c:v>0.32961523613466409</c:v>
                </c:pt>
                <c:pt idx="216">
                  <c:v>0.31861278121146031</c:v>
                </c:pt>
                <c:pt idx="217">
                  <c:v>0.30797758484024795</c:v>
                </c:pt>
                <c:pt idx="218">
                  <c:v>0.29769738804383034</c:v>
                </c:pt>
                <c:pt idx="219">
                  <c:v>0.2877603410458891</c:v>
                </c:pt>
                <c:pt idx="220">
                  <c:v>0.27815498961198376</c:v>
                </c:pt>
                <c:pt idx="221">
                  <c:v>0.26887026184648738</c:v>
                </c:pt>
                <c:pt idx="222">
                  <c:v>0.25989545543023507</c:v>
                </c:pt>
                <c:pt idx="223">
                  <c:v>0.25122022528417315</c:v>
                </c:pt>
                <c:pt idx="224">
                  <c:v>0.24283457164479821</c:v>
                </c:pt>
                <c:pt idx="225">
                  <c:v>0.23472882853762589</c:v>
                </c:pt>
                <c:pt idx="226">
                  <c:v>0.22689365263542191</c:v>
                </c:pt>
                <c:pt idx="227">
                  <c:v>0.21932001248833116</c:v>
                </c:pt>
                <c:pt idx="228">
                  <c:v>0.21199917811351027</c:v>
                </c:pt>
                <c:pt idx="229">
                  <c:v>0.20492271093225045</c:v>
                </c:pt>
                <c:pt idx="230">
                  <c:v>0.19808245404299771</c:v>
                </c:pt>
                <c:pt idx="231">
                  <c:v>0.19147052281905594</c:v>
                </c:pt>
                <c:pt idx="232">
                  <c:v>0.18507929582013727</c:v>
                </c:pt>
                <c:pt idx="233">
                  <c:v>0.17890140600727839</c:v>
                </c:pt>
                <c:pt idx="234">
                  <c:v>0.17292973225100627</c:v>
                </c:pt>
                <c:pt idx="235">
                  <c:v>0.16715739112295197</c:v>
                </c:pt>
                <c:pt idx="236">
                  <c:v>0.16157772896146369</c:v>
                </c:pt>
                <c:pt idx="237">
                  <c:v>0.15618431420206266</c:v>
                </c:pt>
                <c:pt idx="238">
                  <c:v>0.15097092996390918</c:v>
                </c:pt>
                <c:pt idx="239">
                  <c:v>0.14593156688372852</c:v>
                </c:pt>
                <c:pt idx="240">
                  <c:v>0.14106041618893878</c:v>
                </c:pt>
                <c:pt idx="241">
                  <c:v>0.13635186300199459</c:v>
                </c:pt>
                <c:pt idx="242">
                  <c:v>0.13180047986823276</c:v>
                </c:pt>
                <c:pt idx="243">
                  <c:v>0.12740102049975113</c:v>
                </c:pt>
                <c:pt idx="244">
                  <c:v>0.12314841372812141</c:v>
                </c:pt>
                <c:pt idx="245">
                  <c:v>0.11903775765895165</c:v>
                </c:pt>
                <c:pt idx="246">
                  <c:v>0.11506431402157444</c:v>
                </c:pt>
                <c:pt idx="247">
                  <c:v>0.11122350270733514</c:v>
                </c:pt>
                <c:pt idx="248">
                  <c:v>0.10751089649019312</c:v>
                </c:pt>
                <c:pt idx="249">
                  <c:v>0.1039222159235481</c:v>
                </c:pt>
                <c:pt idx="250">
                  <c:v>0.10045332440740727</c:v>
                </c:pt>
                <c:pt idx="251">
                  <c:v>9.710022342020963E-2</c:v>
                </c:pt>
                <c:pt idx="252">
                  <c:v>9.3859047909811352E-2</c:v>
                </c:pt>
                <c:pt idx="253">
                  <c:v>9.0726061838316094E-2</c:v>
                </c:pt>
                <c:pt idx="254">
                  <c:v>8.769765387562091E-2</c:v>
                </c:pt>
                <c:pt idx="255">
                  <c:v>8.4770333236707712E-2</c:v>
                </c:pt>
                <c:pt idx="256">
                  <c:v>8.1940725657885738E-2</c:v>
                </c:pt>
                <c:pt idx="257">
                  <c:v>7.9205569507345502E-2</c:v>
                </c:pt>
                <c:pt idx="258">
                  <c:v>7.656171202554142E-2</c:v>
                </c:pt>
                <c:pt idx="259">
                  <c:v>7.4006105691069121E-2</c:v>
                </c:pt>
                <c:pt idx="260">
                  <c:v>7.1535804707848843E-2</c:v>
                </c:pt>
                <c:pt idx="261">
                  <c:v>6.914796160956542E-2</c:v>
                </c:pt>
                <c:pt idx="262">
                  <c:v>6.6839823977451099E-2</c:v>
                </c:pt>
                <c:pt idx="263">
                  <c:v>6.4608731267627659E-2</c:v>
                </c:pt>
                <c:pt idx="264">
                  <c:v>6.2452111744351113E-2</c:v>
                </c:pt>
                <c:pt idx="265">
                  <c:v>6.0367479515623122E-2</c:v>
                </c:pt>
                <c:pt idx="266">
                  <c:v>5.8352431667753751E-2</c:v>
                </c:pt>
                <c:pt idx="267">
                  <c:v>5.6404645495571289E-2</c:v>
                </c:pt>
                <c:pt idx="268">
                  <c:v>5.4521875825085539E-2</c:v>
                </c:pt>
                <c:pt idx="269">
                  <c:v>5.2701952425522447E-2</c:v>
                </c:pt>
                <c:pt idx="270">
                  <c:v>5.0942777507741205E-2</c:v>
                </c:pt>
                <c:pt idx="271">
                  <c:v>4.9242323306155897E-2</c:v>
                </c:pt>
                <c:pt idx="272">
                  <c:v>4.7598629741370378E-2</c:v>
                </c:pt>
                <c:pt idx="273">
                  <c:v>4.6009802160834209E-2</c:v>
                </c:pt>
                <c:pt idx="274">
                  <c:v>4.447400915491477E-2</c:v>
                </c:pt>
                <c:pt idx="275">
                  <c:v>4.298948044586811E-2</c:v>
                </c:pt>
                <c:pt idx="276">
                  <c:v>4.1554504847275402E-2</c:v>
                </c:pt>
                <c:pt idx="277">
                  <c:v>4.0167428291592734E-2</c:v>
                </c:pt>
                <c:pt idx="278">
                  <c:v>3.8826651923540637E-2</c:v>
                </c:pt>
                <c:pt idx="279">
                  <c:v>3.7530630257135773E-2</c:v>
                </c:pt>
                <c:pt idx="280">
                  <c:v>3.6277869394240277E-2</c:v>
                </c:pt>
                <c:pt idx="281">
                  <c:v>3.5066925302575373E-2</c:v>
                </c:pt>
                <c:pt idx="282">
                  <c:v>3.3896402151214387E-2</c:v>
                </c:pt>
                <c:pt idx="283">
                  <c:v>3.2764950701636507E-2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F8-4DD4-A692-33664D158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5294096"/>
        <c:axId val="1"/>
      </c:scatterChart>
      <c:valAx>
        <c:axId val="104529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(Hour)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</a:t>
                </a:r>
                <a:r>
                  <a:rPr lang="en-US" baseline="0"/>
                  <a:t> Rate (CFS)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9328324070739611E-2"/>
              <c:y val="0.4129957628418317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29409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60042193520991E-2"/>
          <c:y val="5.5846422338568937E-2"/>
          <c:w val="0.67732834600494218"/>
          <c:h val="0.88063431861593222"/>
        </c:manualLayout>
      </c:layout>
      <c:scatterChart>
        <c:scatterStyle val="smoothMarker"/>
        <c:varyColors val="0"/>
        <c:ser>
          <c:idx val="0"/>
          <c:order val="0"/>
          <c:tx>
            <c:v>2 Year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'HydoFlow Output'!$A$3:$A$286</c:f>
              <c:numCache>
                <c:formatCode>0.000</c:formatCode>
                <c:ptCount val="28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  <c:pt idx="121">
                  <c:v>726</c:v>
                </c:pt>
                <c:pt idx="122">
                  <c:v>732</c:v>
                </c:pt>
                <c:pt idx="123">
                  <c:v>738</c:v>
                </c:pt>
                <c:pt idx="124">
                  <c:v>744</c:v>
                </c:pt>
                <c:pt idx="125">
                  <c:v>750</c:v>
                </c:pt>
                <c:pt idx="126">
                  <c:v>756</c:v>
                </c:pt>
                <c:pt idx="127">
                  <c:v>762</c:v>
                </c:pt>
                <c:pt idx="128">
                  <c:v>768</c:v>
                </c:pt>
                <c:pt idx="129">
                  <c:v>774</c:v>
                </c:pt>
                <c:pt idx="130">
                  <c:v>780</c:v>
                </c:pt>
                <c:pt idx="131">
                  <c:v>786</c:v>
                </c:pt>
                <c:pt idx="132">
                  <c:v>792</c:v>
                </c:pt>
                <c:pt idx="133">
                  <c:v>798</c:v>
                </c:pt>
                <c:pt idx="134">
                  <c:v>804</c:v>
                </c:pt>
                <c:pt idx="135">
                  <c:v>810</c:v>
                </c:pt>
                <c:pt idx="136">
                  <c:v>816</c:v>
                </c:pt>
                <c:pt idx="137">
                  <c:v>822</c:v>
                </c:pt>
                <c:pt idx="138">
                  <c:v>828</c:v>
                </c:pt>
                <c:pt idx="139">
                  <c:v>834</c:v>
                </c:pt>
                <c:pt idx="140">
                  <c:v>840</c:v>
                </c:pt>
                <c:pt idx="141">
                  <c:v>846</c:v>
                </c:pt>
                <c:pt idx="142">
                  <c:v>852</c:v>
                </c:pt>
                <c:pt idx="143">
                  <c:v>858</c:v>
                </c:pt>
                <c:pt idx="144">
                  <c:v>864</c:v>
                </c:pt>
                <c:pt idx="145">
                  <c:v>870</c:v>
                </c:pt>
                <c:pt idx="146">
                  <c:v>876</c:v>
                </c:pt>
                <c:pt idx="147">
                  <c:v>882</c:v>
                </c:pt>
                <c:pt idx="148">
                  <c:v>888</c:v>
                </c:pt>
                <c:pt idx="149">
                  <c:v>894</c:v>
                </c:pt>
                <c:pt idx="150">
                  <c:v>900</c:v>
                </c:pt>
                <c:pt idx="151">
                  <c:v>906</c:v>
                </c:pt>
                <c:pt idx="152">
                  <c:v>912</c:v>
                </c:pt>
                <c:pt idx="153">
                  <c:v>918</c:v>
                </c:pt>
                <c:pt idx="154">
                  <c:v>924</c:v>
                </c:pt>
                <c:pt idx="155">
                  <c:v>930</c:v>
                </c:pt>
                <c:pt idx="156">
                  <c:v>936</c:v>
                </c:pt>
                <c:pt idx="157">
                  <c:v>942</c:v>
                </c:pt>
                <c:pt idx="158">
                  <c:v>948</c:v>
                </c:pt>
                <c:pt idx="159">
                  <c:v>954</c:v>
                </c:pt>
                <c:pt idx="160">
                  <c:v>960</c:v>
                </c:pt>
                <c:pt idx="161">
                  <c:v>966</c:v>
                </c:pt>
                <c:pt idx="162">
                  <c:v>972</c:v>
                </c:pt>
                <c:pt idx="163">
                  <c:v>978</c:v>
                </c:pt>
                <c:pt idx="164">
                  <c:v>984</c:v>
                </c:pt>
                <c:pt idx="165">
                  <c:v>990</c:v>
                </c:pt>
                <c:pt idx="166">
                  <c:v>996</c:v>
                </c:pt>
                <c:pt idx="167">
                  <c:v>1002</c:v>
                </c:pt>
                <c:pt idx="168">
                  <c:v>1008</c:v>
                </c:pt>
                <c:pt idx="169">
                  <c:v>1014</c:v>
                </c:pt>
                <c:pt idx="170">
                  <c:v>1020</c:v>
                </c:pt>
                <c:pt idx="171">
                  <c:v>1026</c:v>
                </c:pt>
                <c:pt idx="172">
                  <c:v>1032</c:v>
                </c:pt>
                <c:pt idx="173">
                  <c:v>1038</c:v>
                </c:pt>
                <c:pt idx="174">
                  <c:v>1044</c:v>
                </c:pt>
                <c:pt idx="175">
                  <c:v>1050</c:v>
                </c:pt>
                <c:pt idx="176">
                  <c:v>1056</c:v>
                </c:pt>
                <c:pt idx="177">
                  <c:v>1062</c:v>
                </c:pt>
                <c:pt idx="178">
                  <c:v>1068</c:v>
                </c:pt>
                <c:pt idx="179">
                  <c:v>1074</c:v>
                </c:pt>
                <c:pt idx="180">
                  <c:v>1080</c:v>
                </c:pt>
                <c:pt idx="181">
                  <c:v>1086</c:v>
                </c:pt>
                <c:pt idx="182">
                  <c:v>1092</c:v>
                </c:pt>
                <c:pt idx="183">
                  <c:v>1098</c:v>
                </c:pt>
                <c:pt idx="184">
                  <c:v>1104</c:v>
                </c:pt>
                <c:pt idx="185">
                  <c:v>1110</c:v>
                </c:pt>
                <c:pt idx="186">
                  <c:v>1116</c:v>
                </c:pt>
                <c:pt idx="187">
                  <c:v>1122</c:v>
                </c:pt>
                <c:pt idx="188">
                  <c:v>1128</c:v>
                </c:pt>
                <c:pt idx="189">
                  <c:v>1134</c:v>
                </c:pt>
                <c:pt idx="190">
                  <c:v>1140</c:v>
                </c:pt>
                <c:pt idx="191">
                  <c:v>1146</c:v>
                </c:pt>
                <c:pt idx="192">
                  <c:v>1152</c:v>
                </c:pt>
                <c:pt idx="193">
                  <c:v>1158</c:v>
                </c:pt>
                <c:pt idx="194">
                  <c:v>1164</c:v>
                </c:pt>
                <c:pt idx="195">
                  <c:v>1170</c:v>
                </c:pt>
                <c:pt idx="196">
                  <c:v>1176</c:v>
                </c:pt>
                <c:pt idx="197">
                  <c:v>1182</c:v>
                </c:pt>
                <c:pt idx="198">
                  <c:v>1188</c:v>
                </c:pt>
                <c:pt idx="199">
                  <c:v>1194</c:v>
                </c:pt>
                <c:pt idx="200">
                  <c:v>1200</c:v>
                </c:pt>
                <c:pt idx="201">
                  <c:v>1206</c:v>
                </c:pt>
                <c:pt idx="202">
                  <c:v>1212</c:v>
                </c:pt>
                <c:pt idx="203">
                  <c:v>1218</c:v>
                </c:pt>
                <c:pt idx="204">
                  <c:v>1224</c:v>
                </c:pt>
                <c:pt idx="205">
                  <c:v>1230</c:v>
                </c:pt>
                <c:pt idx="206">
                  <c:v>1236</c:v>
                </c:pt>
                <c:pt idx="207">
                  <c:v>1242</c:v>
                </c:pt>
                <c:pt idx="208">
                  <c:v>1248</c:v>
                </c:pt>
                <c:pt idx="209">
                  <c:v>1254</c:v>
                </c:pt>
                <c:pt idx="210">
                  <c:v>1260</c:v>
                </c:pt>
                <c:pt idx="211">
                  <c:v>1266</c:v>
                </c:pt>
                <c:pt idx="212">
                  <c:v>1272</c:v>
                </c:pt>
                <c:pt idx="213">
                  <c:v>1278</c:v>
                </c:pt>
                <c:pt idx="214">
                  <c:v>1284</c:v>
                </c:pt>
                <c:pt idx="215">
                  <c:v>1290</c:v>
                </c:pt>
                <c:pt idx="216">
                  <c:v>1296</c:v>
                </c:pt>
                <c:pt idx="217">
                  <c:v>1302</c:v>
                </c:pt>
                <c:pt idx="218">
                  <c:v>1308</c:v>
                </c:pt>
                <c:pt idx="219">
                  <c:v>1314</c:v>
                </c:pt>
                <c:pt idx="220">
                  <c:v>1320</c:v>
                </c:pt>
                <c:pt idx="221">
                  <c:v>1326</c:v>
                </c:pt>
                <c:pt idx="222">
                  <c:v>1332</c:v>
                </c:pt>
                <c:pt idx="223">
                  <c:v>1338</c:v>
                </c:pt>
                <c:pt idx="224">
                  <c:v>1344</c:v>
                </c:pt>
                <c:pt idx="225">
                  <c:v>1350</c:v>
                </c:pt>
                <c:pt idx="226">
                  <c:v>1356</c:v>
                </c:pt>
                <c:pt idx="227">
                  <c:v>1362</c:v>
                </c:pt>
                <c:pt idx="228">
                  <c:v>1368</c:v>
                </c:pt>
                <c:pt idx="229">
                  <c:v>1374</c:v>
                </c:pt>
                <c:pt idx="230">
                  <c:v>1380</c:v>
                </c:pt>
                <c:pt idx="231">
                  <c:v>1386</c:v>
                </c:pt>
                <c:pt idx="232">
                  <c:v>1392</c:v>
                </c:pt>
                <c:pt idx="233">
                  <c:v>1398</c:v>
                </c:pt>
                <c:pt idx="234">
                  <c:v>1404</c:v>
                </c:pt>
                <c:pt idx="235">
                  <c:v>1410</c:v>
                </c:pt>
                <c:pt idx="236">
                  <c:v>1416</c:v>
                </c:pt>
                <c:pt idx="237">
                  <c:v>1422</c:v>
                </c:pt>
                <c:pt idx="238">
                  <c:v>1428</c:v>
                </c:pt>
                <c:pt idx="239">
                  <c:v>1434</c:v>
                </c:pt>
                <c:pt idx="240">
                  <c:v>1440</c:v>
                </c:pt>
                <c:pt idx="241">
                  <c:v>1446</c:v>
                </c:pt>
                <c:pt idx="242">
                  <c:v>1452</c:v>
                </c:pt>
                <c:pt idx="243">
                  <c:v>1458</c:v>
                </c:pt>
                <c:pt idx="244">
                  <c:v>1464</c:v>
                </c:pt>
                <c:pt idx="245">
                  <c:v>1470</c:v>
                </c:pt>
                <c:pt idx="246">
                  <c:v>1476</c:v>
                </c:pt>
                <c:pt idx="247">
                  <c:v>1482</c:v>
                </c:pt>
                <c:pt idx="248">
                  <c:v>1488</c:v>
                </c:pt>
                <c:pt idx="249">
                  <c:v>1494</c:v>
                </c:pt>
                <c:pt idx="250">
                  <c:v>1500</c:v>
                </c:pt>
                <c:pt idx="251">
                  <c:v>1506</c:v>
                </c:pt>
                <c:pt idx="252">
                  <c:v>1512</c:v>
                </c:pt>
                <c:pt idx="253">
                  <c:v>1518</c:v>
                </c:pt>
                <c:pt idx="254">
                  <c:v>1524</c:v>
                </c:pt>
                <c:pt idx="255">
                  <c:v>1530</c:v>
                </c:pt>
                <c:pt idx="256">
                  <c:v>1536</c:v>
                </c:pt>
                <c:pt idx="257">
                  <c:v>1542</c:v>
                </c:pt>
                <c:pt idx="258">
                  <c:v>1548</c:v>
                </c:pt>
                <c:pt idx="259">
                  <c:v>1554</c:v>
                </c:pt>
                <c:pt idx="260">
                  <c:v>1560</c:v>
                </c:pt>
                <c:pt idx="261">
                  <c:v>1566</c:v>
                </c:pt>
                <c:pt idx="262">
                  <c:v>1572</c:v>
                </c:pt>
                <c:pt idx="263">
                  <c:v>1578</c:v>
                </c:pt>
                <c:pt idx="264">
                  <c:v>1584</c:v>
                </c:pt>
                <c:pt idx="265">
                  <c:v>1590</c:v>
                </c:pt>
                <c:pt idx="266">
                  <c:v>1596</c:v>
                </c:pt>
                <c:pt idx="267">
                  <c:v>1602</c:v>
                </c:pt>
                <c:pt idx="268">
                  <c:v>1608</c:v>
                </c:pt>
                <c:pt idx="269">
                  <c:v>1614</c:v>
                </c:pt>
                <c:pt idx="270">
                  <c:v>1620</c:v>
                </c:pt>
                <c:pt idx="271">
                  <c:v>1626</c:v>
                </c:pt>
                <c:pt idx="272">
                  <c:v>1632</c:v>
                </c:pt>
                <c:pt idx="273">
                  <c:v>1638</c:v>
                </c:pt>
                <c:pt idx="274">
                  <c:v>1644</c:v>
                </c:pt>
                <c:pt idx="275">
                  <c:v>1650</c:v>
                </c:pt>
                <c:pt idx="276">
                  <c:v>1656</c:v>
                </c:pt>
                <c:pt idx="277">
                  <c:v>1662</c:v>
                </c:pt>
                <c:pt idx="278">
                  <c:v>1668</c:v>
                </c:pt>
                <c:pt idx="279">
                  <c:v>1674</c:v>
                </c:pt>
                <c:pt idx="280">
                  <c:v>1680</c:v>
                </c:pt>
                <c:pt idx="281">
                  <c:v>1686</c:v>
                </c:pt>
                <c:pt idx="282">
                  <c:v>1692</c:v>
                </c:pt>
                <c:pt idx="283">
                  <c:v>1698</c:v>
                </c:pt>
              </c:numCache>
            </c:numRef>
          </c:xVal>
          <c:yVal>
            <c:numRef>
              <c:f>'HydoFlow Output'!$B$3:$B$286</c:f>
              <c:numCache>
                <c:formatCode>0.000</c:formatCode>
                <c:ptCount val="284"/>
                <c:pt idx="0">
                  <c:v>0</c:v>
                </c:pt>
                <c:pt idx="1">
                  <c:v>0.30449903241388121</c:v>
                </c:pt>
                <c:pt idx="2">
                  <c:v>1.2111024745818406</c:v>
                </c:pt>
                <c:pt idx="3">
                  <c:v>2.6992854290374706</c:v>
                </c:pt>
                <c:pt idx="4">
                  <c:v>4.7353564259155965</c:v>
                </c:pt>
                <c:pt idx="5">
                  <c:v>7.2732201753667516</c:v>
                </c:pt>
                <c:pt idx="6">
                  <c:v>10.255421134186015</c:v>
                </c:pt>
                <c:pt idx="7">
                  <c:v>13.614444261003561</c:v>
                </c:pt>
                <c:pt idx="8">
                  <c:v>17.274243511806617</c:v>
                </c:pt>
                <c:pt idx="9">
                  <c:v>21.151963471673355</c:v>
                </c:pt>
                <c:pt idx="10">
                  <c:v>25.15981514612411</c:v>
                </c:pt>
                <c:pt idx="11">
                  <c:v>29.207063445424417</c:v>
                </c:pt>
                <c:pt idx="12">
                  <c:v>33.202081366520325</c:v>
                </c:pt>
                <c:pt idx="13">
                  <c:v>37.054424367296612</c:v>
                </c:pt>
                <c:pt idx="14">
                  <c:v>40.676877970707707</c:v>
                </c:pt>
                <c:pt idx="15">
                  <c:v>43.987432242389104</c:v>
                </c:pt>
                <c:pt idx="16">
                  <c:v>46.911138440892415</c:v>
                </c:pt>
                <c:pt idx="17">
                  <c:v>49.381805807220857</c:v>
                </c:pt>
                <c:pt idx="18">
                  <c:v>51.343500079481231</c:v>
                </c:pt>
                <c:pt idx="19">
                  <c:v>52.751809807279841</c:v>
                </c:pt>
                <c:pt idx="20">
                  <c:v>53.574851797348764</c:v>
                </c:pt>
                <c:pt idx="21">
                  <c:v>53.793992927783762</c:v>
                </c:pt>
                <c:pt idx="22">
                  <c:v>53.404271989500849</c:v>
                </c:pt>
                <c:pt idx="23">
                  <c:v>52.414512004702146</c:v>
                </c:pt>
                <c:pt idx="24">
                  <c:v>50.847120479535853</c:v>
                </c:pt>
                <c:pt idx="25">
                  <c:v>48.737582113096892</c:v>
                </c:pt>
                <c:pt idx="26">
                  <c:v>46.133655447498334</c:v>
                </c:pt>
                <c:pt idx="27">
                  <c:v>43.363665283706453</c:v>
                </c:pt>
                <c:pt idx="28">
                  <c:v>40.742389959111634</c:v>
                </c:pt>
                <c:pt idx="29">
                  <c:v>38.279567207249649</c:v>
                </c:pt>
                <c:pt idx="30">
                  <c:v>35.965618782916728</c:v>
                </c:pt>
                <c:pt idx="31">
                  <c:v>33.791545432967048</c:v>
                </c:pt>
                <c:pt idx="32">
                  <c:v>31.748891897020588</c:v>
                </c:pt>
                <c:pt idx="33">
                  <c:v>29.829714023831016</c:v>
                </c:pt>
                <c:pt idx="34">
                  <c:v>28.026547875424992</c:v>
                </c:pt>
                <c:pt idx="35">
                  <c:v>26.332380698854902</c:v>
                </c:pt>
                <c:pt idx="36">
                  <c:v>24.740623652669946</c:v>
                </c:pt>
                <c:pt idx="37">
                  <c:v>23.245086182035546</c:v>
                </c:pt>
                <c:pt idx="38">
                  <c:v>21.839951942842337</c:v>
                </c:pt>
                <c:pt idx="39">
                  <c:v>20.519756181170404</c:v>
                </c:pt>
                <c:pt idx="40">
                  <c:v>19.279364480134596</c:v>
                </c:pt>
                <c:pt idx="41">
                  <c:v>18.113952791454413</c:v>
                </c:pt>
                <c:pt idx="42">
                  <c:v>17.018988674088714</c:v>
                </c:pt>
                <c:pt idx="43">
                  <c:v>15.99021366696979</c:v>
                </c:pt>
                <c:pt idx="44">
                  <c:v>15.023626727281917</c:v>
                </c:pt>
                <c:pt idx="45">
                  <c:v>14.115468669873778</c:v>
                </c:pt>
                <c:pt idx="46">
                  <c:v>13.262207547287495</c:v>
                </c:pt>
                <c:pt idx="47">
                  <c:v>12.460524913545218</c:v>
                </c:pt>
                <c:pt idx="48">
                  <c:v>11.7073029182715</c:v>
                </c:pt>
                <c:pt idx="49">
                  <c:v>10.999612180958453</c:v>
                </c:pt>
                <c:pt idx="50">
                  <c:v>10.33470039821548</c:v>
                </c:pt>
                <c:pt idx="51">
                  <c:v>9.7099816396952772</c:v>
                </c:pt>
                <c:pt idx="52">
                  <c:v>9.1230262910668998</c:v>
                </c:pt>
                <c:pt idx="53">
                  <c:v>8.5715516049224814</c:v>
                </c:pt>
                <c:pt idx="54">
                  <c:v>8.0534128228689994</c:v>
                </c:pt>
                <c:pt idx="55">
                  <c:v>7.5665948342776632</c:v>
                </c:pt>
                <c:pt idx="56">
                  <c:v>7.1092043392506827</c:v>
                </c:pt>
                <c:pt idx="57">
                  <c:v>6.6794624853262086</c:v>
                </c:pt>
                <c:pt idx="58">
                  <c:v>6.2756979492845275</c:v>
                </c:pt>
                <c:pt idx="59">
                  <c:v>5.896340437149802</c:v>
                </c:pt>
                <c:pt idx="60">
                  <c:v>5.5399145771079628</c:v>
                </c:pt>
                <c:pt idx="61">
                  <c:v>5.2050341815895376</c:v>
                </c:pt>
                <c:pt idx="62">
                  <c:v>4.8903968562018232</c:v>
                </c:pt>
                <c:pt idx="63">
                  <c:v>4.5947789345439309</c:v>
                </c:pt>
                <c:pt idx="64">
                  <c:v>4.3170307192053681</c:v>
                </c:pt>
                <c:pt idx="65">
                  <c:v>4.0560720104399719</c:v>
                </c:pt>
                <c:pt idx="66">
                  <c:v>3.8108879051254037</c:v>
                </c:pt>
                <c:pt idx="67">
                  <c:v>3.5805248496699495</c:v>
                </c:pt>
                <c:pt idx="68">
                  <c:v>3.3640869315158088</c:v>
                </c:pt>
                <c:pt idx="69">
                  <c:v>3.1607323948159838</c:v>
                </c:pt>
                <c:pt idx="70">
                  <c:v>2.9696703667338764</c:v>
                </c:pt>
                <c:pt idx="71">
                  <c:v>2.79015778163363</c:v>
                </c:pt>
                <c:pt idx="72">
                  <c:v>2.6214964911990628</c:v>
                </c:pt>
                <c:pt idx="73">
                  <c:v>2.4630305492420308</c:v>
                </c:pt>
                <c:pt idx="74">
                  <c:v>2.31414366064045</c:v>
                </c:pt>
                <c:pt idx="75">
                  <c:v>2.1742567844846303</c:v>
                </c:pt>
                <c:pt idx="76">
                  <c:v>2.0428258821101486</c:v>
                </c:pt>
                <c:pt idx="77">
                  <c:v>1.91933980125916</c:v>
                </c:pt>
                <c:pt idx="78">
                  <c:v>1.8033182881412682</c:v>
                </c:pt>
                <c:pt idx="79">
                  <c:v>1.6943101196626822</c:v>
                </c:pt>
                <c:pt idx="80">
                  <c:v>1.5918913485595889</c:v>
                </c:pt>
                <c:pt idx="81">
                  <c:v>1.4956636546108693</c:v>
                </c:pt>
                <c:pt idx="82">
                  <c:v>1.4052527955177867</c:v>
                </c:pt>
                <c:pt idx="83">
                  <c:v>1.3203071514259155</c:v>
                </c:pt>
                <c:pt idx="84">
                  <c:v>1.2404963574287766</c:v>
                </c:pt>
                <c:pt idx="85">
                  <c:v>1.1655100187347629</c:v>
                </c:pt>
                <c:pt idx="86">
                  <c:v>1.0950565035005373</c:v>
                </c:pt>
                <c:pt idx="87">
                  <c:v>1.0288618086359971</c:v>
                </c:pt>
                <c:pt idx="88">
                  <c:v>0.9666684941698197</c:v>
                </c:pt>
                <c:pt idx="89">
                  <c:v>0.90823468203118873</c:v>
                </c:pt>
                <c:pt idx="90">
                  <c:v>0.85333311535379452</c:v>
                </c:pt>
                <c:pt idx="91">
                  <c:v>0.8017502746436721</c:v>
                </c:pt>
                <c:pt idx="92">
                  <c:v>0.75328554737348363</c:v>
                </c:pt>
                <c:pt idx="93">
                  <c:v>0.7077504477737272</c:v>
                </c:pt>
                <c:pt idx="94">
                  <c:v>0.6649678837865155</c:v>
                </c:pt>
                <c:pt idx="95">
                  <c:v>0.62477146833100394</c:v>
                </c:pt>
                <c:pt idx="96">
                  <c:v>0.58700487220191</c:v>
                </c:pt>
                <c:pt idx="97">
                  <c:v>0.55152121608444704</c:v>
                </c:pt>
                <c:pt idx="98">
                  <c:v>0.51818249932113114</c:v>
                </c:pt>
                <c:pt idx="99">
                  <c:v>0.48685906320887734</c:v>
                </c:pt>
                <c:pt idx="100">
                  <c:v>0.45742908673905397</c:v>
                </c:pt>
                <c:pt idx="101">
                  <c:v>0.42977811281938455</c:v>
                </c:pt>
                <c:pt idx="102">
                  <c:v>0.40379860313509408</c:v>
                </c:pt>
                <c:pt idx="103">
                  <c:v>0.37938951991809938</c:v>
                </c:pt>
                <c:pt idx="104">
                  <c:v>0.3564559329976954</c:v>
                </c:pt>
                <c:pt idx="105">
                  <c:v>0.3349086506044941</c:v>
                </c:pt>
                <c:pt idx="106">
                  <c:v>0.31466387249177352</c:v>
                </c:pt>
                <c:pt idx="107">
                  <c:v>0.29564286402517498</c:v>
                </c:pt>
                <c:pt idx="108">
                  <c:v>0.277771649973236</c:v>
                </c:pt>
                <c:pt idx="109">
                  <c:v>0.26098072680788226</c:v>
                </c:pt>
                <c:pt idx="110">
                  <c:v>0.24520479239595971</c:v>
                </c:pt>
                <c:pt idx="111">
                  <c:v>0.23038249203055583</c:v>
                </c:pt>
                <c:pt idx="112">
                  <c:v>0.21645617981438653</c:v>
                </c:pt>
                <c:pt idx="113">
                  <c:v>0.20337169446723302</c:v>
                </c:pt>
                <c:pt idx="114">
                  <c:v>0.1910781486855232</c:v>
                </c:pt>
                <c:pt idx="115">
                  <c:v>0.17952773123483734</c:v>
                </c:pt>
                <c:pt idx="116">
                  <c:v>0.16867552100566199</c:v>
                </c:pt>
                <c:pt idx="117">
                  <c:v>0.15847931230922024</c:v>
                </c:pt>
                <c:pt idx="118">
                  <c:v>0.14889945073393487</c:v>
                </c:pt>
                <c:pt idx="119">
                  <c:v>0.13989867892414865</c:v>
                </c:pt>
                <c:pt idx="120">
                  <c:v>0.13144199168131371</c:v>
                </c:pt>
                <c:pt idx="121">
                  <c:v>0.12349649982411848</c:v>
                </c:pt>
                <c:pt idx="122">
                  <c:v>0.1160313022780886</c:v>
                </c:pt>
                <c:pt idx="123">
                  <c:v>0.10901736589719779</c:v>
                </c:pt>
                <c:pt idx="124">
                  <c:v>0.10242741255010315</c:v>
                </c:pt>
                <c:pt idx="125">
                  <c:v>9.6235813031864029E-2</c:v>
                </c:pt>
                <c:pt idx="126">
                  <c:v>9.0418487388555763E-2</c:v>
                </c:pt>
                <c:pt idx="127">
                  <c:v>8.4952811267126338E-2</c:v>
                </c:pt>
                <c:pt idx="128">
                  <c:v>7.9817527926279358E-2</c:v>
                </c:pt>
                <c:pt idx="129">
                  <c:v>7.4992665566179673E-2</c:v>
                </c:pt>
                <c:pt idx="130">
                  <c:v>7.0459459655468112E-2</c:v>
                </c:pt>
                <c:pt idx="131">
                  <c:v>6.6200279953503138E-2</c:v>
                </c:pt>
                <c:pt idx="132">
                  <c:v>6.2198561944011306E-2</c:v>
                </c:pt>
                <c:pt idx="133">
                  <c:v>5.8438742413479447E-2</c:v>
                </c:pt>
                <c:pt idx="134">
                  <c:v>5.4906198923749067E-2</c:v>
                </c:pt>
                <c:pt idx="135">
                  <c:v>5.1587192943408321E-2</c:v>
                </c:pt>
                <c:pt idx="136">
                  <c:v>4.8468816416817072E-2</c:v>
                </c:pt>
                <c:pt idx="137">
                  <c:v>4.5538941562961975E-2</c:v>
                </c:pt>
                <c:pt idx="138">
                  <c:v>4.2786173708903023E-2</c:v>
                </c:pt>
                <c:pt idx="139">
                  <c:v>4.0199806974375293E-2</c:v>
                </c:pt>
                <c:pt idx="140">
                  <c:v>3.7769782635196564E-2</c:v>
                </c:pt>
                <c:pt idx="141">
                  <c:v>3.5486650003551855E-2</c:v>
                </c:pt>
                <c:pt idx="142">
                  <c:v>3.3341529673011065E-2</c:v>
                </c:pt>
                <c:pt idx="143">
                  <c:v>3.1326078985337069E-2</c:v>
                </c:pt>
                <c:pt idx="144">
                  <c:v>2.9432459584778067E-2</c:v>
                </c:pt>
                <c:pt idx="145">
                  <c:v>2.7653306933659787E-2</c:v>
                </c:pt>
                <c:pt idx="146">
                  <c:v>2.598170167071891E-2</c:v>
                </c:pt>
                <c:pt idx="147">
                  <c:v>2.4411142700787269E-2</c:v>
                </c:pt>
                <c:pt idx="148">
                  <c:v>2.2935521911167753E-2</c:v>
                </c:pt>
                <c:pt idx="149">
                  <c:v>2.1549100416372275E-2</c:v>
                </c:pt>
                <c:pt idx="150">
                  <c:v>2.0246486238832354E-2</c:v>
                </c:pt>
                <c:pt idx="151">
                  <c:v>1.9022613338781587E-2</c:v>
                </c:pt>
                <c:pt idx="152">
                  <c:v>1.7872721911753323E-2</c:v>
                </c:pt>
                <c:pt idx="153">
                  <c:v>1.6792339877068015E-2</c:v>
                </c:pt>
                <c:pt idx="154">
                  <c:v>1.577726548531664E-2</c:v>
                </c:pt>
                <c:pt idx="155">
                  <c:v>1.4823550977198664E-2</c:v>
                </c:pt>
                <c:pt idx="156">
                  <c:v>1.3927487230161005E-2</c:v>
                </c:pt>
                <c:pt idx="157">
                  <c:v>1.3085589333127208E-2</c:v>
                </c:pt>
                <c:pt idx="158">
                  <c:v>1.2294583033214726E-2</c:v>
                </c:pt>
                <c:pt idx="159">
                  <c:v>1.1551392001730181E-2</c:v>
                </c:pt>
                <c:pt idx="160">
                  <c:v>1.0853125869917884E-2</c:v>
                </c:pt>
                <c:pt idx="161">
                  <c:v>1.0197068987931312E-2</c:v>
                </c:pt>
                <c:pt idx="162">
                  <c:v>9.5806698633098437E-3</c:v>
                </c:pt>
                <c:pt idx="163">
                  <c:v>9.001531237885118E-3</c:v>
                </c:pt>
                <c:pt idx="164">
                  <c:v>8.4574007645253583E-3</c:v>
                </c:pt>
                <c:pt idx="165">
                  <c:v>7.9461622474577085E-3</c:v>
                </c:pt>
                <c:pt idx="166">
                  <c:v>7.4658274121015503E-3</c:v>
                </c:pt>
                <c:pt idx="167">
                  <c:v>7.0145281724042453E-3</c:v>
                </c:pt>
                <c:pt idx="168">
                  <c:v>6.5905093656059427E-3</c:v>
                </c:pt>
                <c:pt idx="169">
                  <c:v>6.1921219261782783E-3</c:v>
                </c:pt>
                <c:pt idx="170">
                  <c:v>5.8178164723892353E-3</c:v>
                </c:pt>
                <c:pt idx="171">
                  <c:v>5.4661372805515232E-3</c:v>
                </c:pt>
                <c:pt idx="172">
                  <c:v>5.1357166235195296E-3</c:v>
                </c:pt>
                <c:pt idx="173">
                  <c:v>4.825269451416629E-3</c:v>
                </c:pt>
                <c:pt idx="174">
                  <c:v>4.5335883939052945E-3</c:v>
                </c:pt>
                <c:pt idx="175">
                  <c:v>4.2595390645632216E-3</c:v>
                </c:pt>
                <c:pt idx="176">
                  <c:v>4.0020556491038107E-3</c:v>
                </c:pt>
                <c:pt idx="177">
                  <c:v>3.7601367602825512E-3</c:v>
                </c:pt>
                <c:pt idx="178">
                  <c:v>3.5328415433689142E-3</c:v>
                </c:pt>
                <c:pt idx="179">
                  <c:v>3.3192860170371519E-3</c:v>
                </c:pt>
                <c:pt idx="180">
                  <c:v>3.1186396354453793E-3</c:v>
                </c:pt>
                <c:pt idx="181">
                  <c:v>2.9301220581323781E-3</c:v>
                </c:pt>
                <c:pt idx="182">
                  <c:v>2.7530001151697008E-3</c:v>
                </c:pt>
                <c:pt idx="183">
                  <c:v>2.5865849557663552E-3</c:v>
                </c:pt>
                <c:pt idx="184">
                  <c:v>2.4302293692364998E-3</c:v>
                </c:pt>
                <c:pt idx="185">
                  <c:v>2.283325267910934E-3</c:v>
                </c:pt>
                <c:pt idx="186">
                  <c:v>2.1453013222033795E-3</c:v>
                </c:pt>
                <c:pt idx="187">
                  <c:v>2.0156207386336808E-3</c:v>
                </c:pt>
                <c:pt idx="188">
                  <c:v>1.89377917216657E-3</c:v>
                </c:pt>
                <c:pt idx="189">
                  <c:v>1.7793027647468079E-3</c:v>
                </c:pt>
                <c:pt idx="190">
                  <c:v>1.6717463024021324E-3</c:v>
                </c:pt>
                <c:pt idx="191">
                  <c:v>1.5706914837469378E-3</c:v>
                </c:pt>
                <c:pt idx="192">
                  <c:v>1.4757452931525733E-3</c:v>
                </c:pt>
                <c:pt idx="193">
                  <c:v>1.3865384722572618E-3</c:v>
                </c:pt>
                <c:pt idx="194">
                  <c:v>1.3027240838712564E-3</c:v>
                </c:pt>
                <c:pt idx="195">
                  <c:v>1.2239761626919496E-3</c:v>
                </c:pt>
                <c:pt idx="196">
                  <c:v>1.1499884475814762E-3</c:v>
                </c:pt>
                <c:pt idx="197">
                  <c:v>1.0804731904764235E-3</c:v>
                </c:pt>
                <c:pt idx="198">
                  <c:v>1.0151600372973193E-3</c:v>
                </c:pt>
                <c:pt idx="199">
                  <c:v>9.5379497650569585E-4</c:v>
                </c:pt>
                <c:pt idx="200">
                  <c:v>8.9613935121942063E-4</c:v>
                </c:pt>
                <c:pt idx="201">
                  <c:v>8.4196893104434049E-4</c:v>
                </c:pt>
                <c:pt idx="202">
                  <c:v>7.9107304001246989E-4</c:v>
                </c:pt>
                <c:pt idx="203">
                  <c:v>7.4325373723512671E-4</c:v>
                </c:pt>
                <c:pt idx="204">
                  <c:v>6.9832504708449632E-4</c:v>
                </c:pt>
                <c:pt idx="205">
                  <c:v>6.5611223590967779E-4</c:v>
                </c:pt>
                <c:pt idx="206">
                  <c:v>6.1645113247428584E-4</c:v>
                </c:pt>
                <c:pt idx="207">
                  <c:v>5.791874894726756E-4</c:v>
                </c:pt>
                <c:pt idx="208">
                  <c:v>5.4417638364165583E-4</c:v>
                </c:pt>
                <c:pt idx="209">
                  <c:v>5.1128165213465318E-4</c:v>
                </c:pt>
                <c:pt idx="210">
                  <c:v>4.8037536296628188E-4</c:v>
                </c:pt>
                <c:pt idx="211">
                  <c:v>4.5133731746785518E-4</c:v>
                </c:pt>
                <c:pt idx="212">
                  <c:v>4.2405458281876508E-4</c:v>
                </c:pt>
                <c:pt idx="213">
                  <c:v>3.9842105283572986E-4</c:v>
                </c:pt>
                <c:pt idx="214">
                  <c:v>3.7433703531173707E-4</c:v>
                </c:pt>
                <c:pt idx="215">
                  <c:v>3.5170886429978691E-4</c:v>
                </c:pt>
                <c:pt idx="216">
                  <c:v>3.3044853583357863E-4</c:v>
                </c:pt>
                <c:pt idx="217">
                  <c:v>3.1047336566837407E-4</c:v>
                </c:pt>
                <c:pt idx="218">
                  <c:v>2.9170566771097279E-4</c:v>
                </c:pt>
                <c:pt idx="219">
                  <c:v>2.7407245188817417E-4</c:v>
                </c:pt>
                <c:pt idx="220">
                  <c:v>2.5750514027866357E-4</c:v>
                </c:pt>
                <c:pt idx="221">
                  <c:v>2.4193930040436587E-4</c:v>
                </c:pt>
                <c:pt idx="222">
                  <c:v>2.2731439464396695E-4</c:v>
                </c:pt>
                <c:pt idx="223">
                  <c:v>2.1357354479405009E-4</c:v>
                </c:pt>
                <c:pt idx="224">
                  <c:v>2.0066331086220529E-4</c:v>
                </c:pt>
                <c:pt idx="225">
                  <c:v>1.8853348323178486E-4</c:v>
                </c:pt>
                <c:pt idx="226">
                  <c:v>1.7713688739003298E-4</c:v>
                </c:pt>
                <c:pt idx="227">
                  <c:v>1.6642920046013062E-4</c:v>
                </c:pt>
                <c:pt idx="228">
                  <c:v>1.5636877882362952E-4</c:v>
                </c:pt>
                <c:pt idx="229">
                  <c:v>1.469164961628875E-4</c:v>
                </c:pt>
                <c:pt idx="230">
                  <c:v>1.3803559129361176E-4</c:v>
                </c:pt>
                <c:pt idx="231">
                  <c:v>1.2969152519572659E-4</c:v>
                </c:pt>
                <c:pt idx="232">
                  <c:v>1.2185184668653109E-4</c:v>
                </c:pt>
                <c:pt idx="233">
                  <c:v>1.1448606621373223E-4</c:v>
                </c:pt>
                <c:pt idx="234">
                  <c:v>1.0756553727752284E-4</c:v>
                </c:pt>
                <c:pt idx="235">
                  <c:v>1.0106334502053431E-4</c:v>
                </c:pt>
                <c:pt idx="236">
                  <c:v>9.4954201552376513E-5</c:v>
                </c:pt>
                <c:pt idx="237">
                  <c:v>8.9214347601668766E-5</c:v>
                </c:pt>
                <c:pt idx="238">
                  <c:v>8.3821460113074685E-5</c:v>
                </c:pt>
                <c:pt idx="239">
                  <c:v>7.8754565429970787E-5</c:v>
                </c:pt>
                <c:pt idx="240">
                  <c:v>7.3993957725106396E-5</c:v>
                </c:pt>
                <c:pt idx="241">
                  <c:v>6.9521122362021571E-5</c:v>
                </c:pt>
                <c:pt idx="242">
                  <c:v>6.5318663889163194E-5</c:v>
                </c:pt>
                <c:pt idx="243">
                  <c:v>6.1370238386660811E-5</c:v>
                </c:pt>
                <c:pt idx="244">
                  <c:v>5.7660489902648363E-5</c:v>
                </c:pt>
                <c:pt idx="245">
                  <c:v>5.4174990731925386E-5</c:v>
                </c:pt>
                <c:pt idx="246">
                  <c:v>5.0900185304693543E-5</c:v>
                </c:pt>
                <c:pt idx="247">
                  <c:v>4.7823337467141674E-5</c:v>
                </c:pt>
                <c:pt idx="248">
                  <c:v>4.493248094885062E-5</c:v>
                </c:pt>
                <c:pt idx="249">
                  <c:v>4.221637282437666E-5</c:v>
                </c:pt>
                <c:pt idx="250">
                  <c:v>3.9664449788017966E-5</c:v>
                </c:pt>
                <c:pt idx="251">
                  <c:v>3.7266787071715486E-5</c:v>
                </c:pt>
                <c:pt idx="252">
                  <c:v>3.5014059846309149E-5</c:v>
                </c:pt>
                <c:pt idx="253">
                  <c:v>3.2897506956037066E-5</c:v>
                </c:pt>
                <c:pt idx="254">
                  <c:v>3.0908896845236615E-5</c:v>
                </c:pt>
                <c:pt idx="255">
                  <c:v>2.9040495544728766E-5</c:v>
                </c:pt>
                <c:pt idx="256">
                  <c:v>2.7285036593383865E-5</c:v>
                </c:pt>
                <c:pt idx="257">
                  <c:v>2.5635692777888256E-5</c:v>
                </c:pt>
                <c:pt idx="258">
                  <c:v>2.4086049580803069E-5</c:v>
                </c:pt>
                <c:pt idx="259">
                  <c:v>2.2630080233653616E-5</c:v>
                </c:pt>
                <c:pt idx="260">
                  <c:v>2.1262122278024682E-5</c:v>
                </c:pt>
                <c:pt idx="261">
                  <c:v>1.9976855543507021E-5</c:v>
                </c:pt>
                <c:pt idx="262">
                  <c:v>1.8769281456847303E-5</c:v>
                </c:pt>
                <c:pt idx="263">
                  <c:v>1.7634703601831563E-5</c:v>
                </c:pt>
                <c:pt idx="264">
                  <c:v>1.6568709454298268E-5</c:v>
                </c:pt>
                <c:pt idx="265">
                  <c:v>1.5567153221244932E-5</c:v>
                </c:pt>
                <c:pt idx="266">
                  <c:v>1.4626139717287963E-5</c:v>
                </c:pt>
                <c:pt idx="267">
                  <c:v>1.3742009215768614E-5</c:v>
                </c:pt>
                <c:pt idx="268">
                  <c:v>1.2911323215588985E-5</c:v>
                </c:pt>
                <c:pt idx="269">
                  <c:v>1.2130851068424621E-5</c:v>
                </c:pt>
                <c:pt idx="270">
                  <c:v>1.1397557414303006E-5</c:v>
                </c:pt>
                <c:pt idx="271">
                  <c:v>1.0708590376685174E-5</c:v>
                </c:pt>
                <c:pt idx="272">
                  <c:v>1.0061270471138695E-5</c:v>
                </c:pt>
                <c:pt idx="273">
                  <c:v>9.4530801844661098E-6</c:v>
                </c:pt>
                <c:pt idx="274">
                  <c:v>8.88165418376161E-6</c:v>
                </c:pt>
                <c:pt idx="275">
                  <c:v>8.3447701173165617E-6</c:v>
                </c:pt>
                <c:pt idx="276">
                  <c:v>7.840339971598275E-6</c:v>
                </c:pt>
                <c:pt idx="277">
                  <c:v>7.3664019506877848E-6</c:v>
                </c:pt>
                <c:pt idx="278">
                  <c:v>6.9211128465944536E-6</c:v>
                </c:pt>
                <c:pt idx="279">
                  <c:v>6.5027408707750858E-6</c:v>
                </c:pt>
                <c:pt idx="280">
                  <c:v>6.1096589189779355E-6</c:v>
                </c:pt>
                <c:pt idx="281">
                  <c:v>5.7403382432179727E-6</c:v>
                </c:pt>
                <c:pt idx="282">
                  <c:v>5.3933425062725349E-6</c:v>
                </c:pt>
                <c:pt idx="283">
                  <c:v>5.0673221955749235E-6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1D-4FF9-BD7B-D727C0A5B0F6}"/>
            </c:ext>
          </c:extLst>
        </c:ser>
        <c:ser>
          <c:idx val="1"/>
          <c:order val="1"/>
          <c:tx>
            <c:v>5 Year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'HydoFlow Output'!$C$3:$C$286</c:f>
              <c:numCache>
                <c:formatCode>0.000</c:formatCode>
                <c:ptCount val="28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  <c:pt idx="121">
                  <c:v>726</c:v>
                </c:pt>
                <c:pt idx="122">
                  <c:v>732</c:v>
                </c:pt>
                <c:pt idx="123">
                  <c:v>738</c:v>
                </c:pt>
                <c:pt idx="124">
                  <c:v>744</c:v>
                </c:pt>
                <c:pt idx="125">
                  <c:v>750</c:v>
                </c:pt>
                <c:pt idx="126">
                  <c:v>756</c:v>
                </c:pt>
                <c:pt idx="127">
                  <c:v>762</c:v>
                </c:pt>
                <c:pt idx="128">
                  <c:v>768</c:v>
                </c:pt>
                <c:pt idx="129">
                  <c:v>774</c:v>
                </c:pt>
                <c:pt idx="130">
                  <c:v>780</c:v>
                </c:pt>
                <c:pt idx="131">
                  <c:v>786</c:v>
                </c:pt>
                <c:pt idx="132">
                  <c:v>792</c:v>
                </c:pt>
                <c:pt idx="133">
                  <c:v>798</c:v>
                </c:pt>
                <c:pt idx="134">
                  <c:v>804</c:v>
                </c:pt>
                <c:pt idx="135">
                  <c:v>810</c:v>
                </c:pt>
                <c:pt idx="136">
                  <c:v>816</c:v>
                </c:pt>
                <c:pt idx="137">
                  <c:v>822</c:v>
                </c:pt>
                <c:pt idx="138">
                  <c:v>828</c:v>
                </c:pt>
                <c:pt idx="139">
                  <c:v>834</c:v>
                </c:pt>
                <c:pt idx="140">
                  <c:v>840</c:v>
                </c:pt>
                <c:pt idx="141">
                  <c:v>846</c:v>
                </c:pt>
                <c:pt idx="142">
                  <c:v>852</c:v>
                </c:pt>
                <c:pt idx="143">
                  <c:v>858</c:v>
                </c:pt>
                <c:pt idx="144">
                  <c:v>864</c:v>
                </c:pt>
                <c:pt idx="145">
                  <c:v>870</c:v>
                </c:pt>
                <c:pt idx="146">
                  <c:v>876</c:v>
                </c:pt>
                <c:pt idx="147">
                  <c:v>882</c:v>
                </c:pt>
                <c:pt idx="148">
                  <c:v>888</c:v>
                </c:pt>
                <c:pt idx="149">
                  <c:v>894</c:v>
                </c:pt>
                <c:pt idx="150">
                  <c:v>900</c:v>
                </c:pt>
                <c:pt idx="151">
                  <c:v>906</c:v>
                </c:pt>
                <c:pt idx="152">
                  <c:v>912</c:v>
                </c:pt>
                <c:pt idx="153">
                  <c:v>918</c:v>
                </c:pt>
                <c:pt idx="154">
                  <c:v>924</c:v>
                </c:pt>
                <c:pt idx="155">
                  <c:v>930</c:v>
                </c:pt>
                <c:pt idx="156">
                  <c:v>936</c:v>
                </c:pt>
                <c:pt idx="157">
                  <c:v>942</c:v>
                </c:pt>
                <c:pt idx="158">
                  <c:v>948</c:v>
                </c:pt>
                <c:pt idx="159">
                  <c:v>954</c:v>
                </c:pt>
                <c:pt idx="160">
                  <c:v>960</c:v>
                </c:pt>
                <c:pt idx="161">
                  <c:v>966</c:v>
                </c:pt>
                <c:pt idx="162">
                  <c:v>972</c:v>
                </c:pt>
                <c:pt idx="163">
                  <c:v>978</c:v>
                </c:pt>
                <c:pt idx="164">
                  <c:v>984</c:v>
                </c:pt>
                <c:pt idx="165">
                  <c:v>990</c:v>
                </c:pt>
                <c:pt idx="166">
                  <c:v>996</c:v>
                </c:pt>
                <c:pt idx="167">
                  <c:v>1002</c:v>
                </c:pt>
                <c:pt idx="168">
                  <c:v>1008</c:v>
                </c:pt>
                <c:pt idx="169">
                  <c:v>1014</c:v>
                </c:pt>
                <c:pt idx="170">
                  <c:v>1020</c:v>
                </c:pt>
                <c:pt idx="171">
                  <c:v>1026</c:v>
                </c:pt>
                <c:pt idx="172">
                  <c:v>1032</c:v>
                </c:pt>
                <c:pt idx="173">
                  <c:v>1038</c:v>
                </c:pt>
                <c:pt idx="174">
                  <c:v>1044</c:v>
                </c:pt>
                <c:pt idx="175">
                  <c:v>1050</c:v>
                </c:pt>
                <c:pt idx="176">
                  <c:v>1056</c:v>
                </c:pt>
                <c:pt idx="177">
                  <c:v>1062</c:v>
                </c:pt>
                <c:pt idx="178">
                  <c:v>1068</c:v>
                </c:pt>
                <c:pt idx="179">
                  <c:v>1074</c:v>
                </c:pt>
                <c:pt idx="180">
                  <c:v>1080</c:v>
                </c:pt>
                <c:pt idx="181">
                  <c:v>1086</c:v>
                </c:pt>
                <c:pt idx="182">
                  <c:v>1092</c:v>
                </c:pt>
                <c:pt idx="183">
                  <c:v>1098</c:v>
                </c:pt>
                <c:pt idx="184">
                  <c:v>1104</c:v>
                </c:pt>
                <c:pt idx="185">
                  <c:v>1110</c:v>
                </c:pt>
                <c:pt idx="186">
                  <c:v>1116</c:v>
                </c:pt>
                <c:pt idx="187">
                  <c:v>1122</c:v>
                </c:pt>
                <c:pt idx="188">
                  <c:v>1128</c:v>
                </c:pt>
                <c:pt idx="189">
                  <c:v>1134</c:v>
                </c:pt>
                <c:pt idx="190">
                  <c:v>1140</c:v>
                </c:pt>
                <c:pt idx="191">
                  <c:v>1146</c:v>
                </c:pt>
                <c:pt idx="192">
                  <c:v>1152</c:v>
                </c:pt>
                <c:pt idx="193">
                  <c:v>1158</c:v>
                </c:pt>
                <c:pt idx="194">
                  <c:v>1164</c:v>
                </c:pt>
                <c:pt idx="195">
                  <c:v>1170</c:v>
                </c:pt>
                <c:pt idx="196">
                  <c:v>1176</c:v>
                </c:pt>
                <c:pt idx="197">
                  <c:v>1182</c:v>
                </c:pt>
                <c:pt idx="198">
                  <c:v>1188</c:v>
                </c:pt>
                <c:pt idx="199">
                  <c:v>1194</c:v>
                </c:pt>
                <c:pt idx="200">
                  <c:v>1200</c:v>
                </c:pt>
                <c:pt idx="201">
                  <c:v>1206</c:v>
                </c:pt>
                <c:pt idx="202">
                  <c:v>1212</c:v>
                </c:pt>
                <c:pt idx="203">
                  <c:v>1218</c:v>
                </c:pt>
                <c:pt idx="204">
                  <c:v>1224</c:v>
                </c:pt>
                <c:pt idx="205">
                  <c:v>1230</c:v>
                </c:pt>
                <c:pt idx="206">
                  <c:v>1236</c:v>
                </c:pt>
                <c:pt idx="207">
                  <c:v>1242</c:v>
                </c:pt>
                <c:pt idx="208">
                  <c:v>1248</c:v>
                </c:pt>
                <c:pt idx="209">
                  <c:v>1254</c:v>
                </c:pt>
                <c:pt idx="210">
                  <c:v>1260</c:v>
                </c:pt>
                <c:pt idx="211">
                  <c:v>1266</c:v>
                </c:pt>
                <c:pt idx="212">
                  <c:v>1272</c:v>
                </c:pt>
                <c:pt idx="213">
                  <c:v>1278</c:v>
                </c:pt>
                <c:pt idx="214">
                  <c:v>1284</c:v>
                </c:pt>
                <c:pt idx="215">
                  <c:v>1290</c:v>
                </c:pt>
                <c:pt idx="216">
                  <c:v>1296</c:v>
                </c:pt>
                <c:pt idx="217">
                  <c:v>1302</c:v>
                </c:pt>
                <c:pt idx="218">
                  <c:v>1308</c:v>
                </c:pt>
                <c:pt idx="219">
                  <c:v>1314</c:v>
                </c:pt>
                <c:pt idx="220">
                  <c:v>1320</c:v>
                </c:pt>
                <c:pt idx="221">
                  <c:v>1326</c:v>
                </c:pt>
                <c:pt idx="222">
                  <c:v>1332</c:v>
                </c:pt>
                <c:pt idx="223">
                  <c:v>1338</c:v>
                </c:pt>
                <c:pt idx="224">
                  <c:v>1344</c:v>
                </c:pt>
                <c:pt idx="225">
                  <c:v>1350</c:v>
                </c:pt>
                <c:pt idx="226">
                  <c:v>1356</c:v>
                </c:pt>
                <c:pt idx="227">
                  <c:v>1362</c:v>
                </c:pt>
                <c:pt idx="228">
                  <c:v>1368</c:v>
                </c:pt>
                <c:pt idx="229">
                  <c:v>1374</c:v>
                </c:pt>
                <c:pt idx="230">
                  <c:v>1380</c:v>
                </c:pt>
                <c:pt idx="231">
                  <c:v>1386</c:v>
                </c:pt>
                <c:pt idx="232">
                  <c:v>1392</c:v>
                </c:pt>
                <c:pt idx="233">
                  <c:v>1398</c:v>
                </c:pt>
                <c:pt idx="234">
                  <c:v>1404</c:v>
                </c:pt>
                <c:pt idx="235">
                  <c:v>1410</c:v>
                </c:pt>
                <c:pt idx="236">
                  <c:v>1416</c:v>
                </c:pt>
                <c:pt idx="237">
                  <c:v>1422</c:v>
                </c:pt>
                <c:pt idx="238">
                  <c:v>1428</c:v>
                </c:pt>
                <c:pt idx="239">
                  <c:v>1434</c:v>
                </c:pt>
                <c:pt idx="240">
                  <c:v>1440</c:v>
                </c:pt>
                <c:pt idx="241">
                  <c:v>1446</c:v>
                </c:pt>
                <c:pt idx="242">
                  <c:v>1452</c:v>
                </c:pt>
                <c:pt idx="243">
                  <c:v>1458</c:v>
                </c:pt>
                <c:pt idx="244">
                  <c:v>1464</c:v>
                </c:pt>
                <c:pt idx="245">
                  <c:v>1470</c:v>
                </c:pt>
                <c:pt idx="246">
                  <c:v>1476</c:v>
                </c:pt>
                <c:pt idx="247">
                  <c:v>1482</c:v>
                </c:pt>
                <c:pt idx="248">
                  <c:v>1488</c:v>
                </c:pt>
                <c:pt idx="249">
                  <c:v>1494</c:v>
                </c:pt>
                <c:pt idx="250">
                  <c:v>1500</c:v>
                </c:pt>
                <c:pt idx="251">
                  <c:v>1506</c:v>
                </c:pt>
                <c:pt idx="252">
                  <c:v>1512</c:v>
                </c:pt>
                <c:pt idx="253">
                  <c:v>1518</c:v>
                </c:pt>
                <c:pt idx="254">
                  <c:v>1524</c:v>
                </c:pt>
                <c:pt idx="255">
                  <c:v>1530</c:v>
                </c:pt>
                <c:pt idx="256">
                  <c:v>1536</c:v>
                </c:pt>
                <c:pt idx="257">
                  <c:v>1542</c:v>
                </c:pt>
                <c:pt idx="258">
                  <c:v>1548</c:v>
                </c:pt>
                <c:pt idx="259">
                  <c:v>1554</c:v>
                </c:pt>
                <c:pt idx="260">
                  <c:v>1560</c:v>
                </c:pt>
                <c:pt idx="261">
                  <c:v>1566</c:v>
                </c:pt>
                <c:pt idx="262">
                  <c:v>1572</c:v>
                </c:pt>
                <c:pt idx="263">
                  <c:v>1578</c:v>
                </c:pt>
                <c:pt idx="264">
                  <c:v>1584</c:v>
                </c:pt>
                <c:pt idx="265">
                  <c:v>1590</c:v>
                </c:pt>
                <c:pt idx="266">
                  <c:v>1596</c:v>
                </c:pt>
                <c:pt idx="267">
                  <c:v>1602</c:v>
                </c:pt>
                <c:pt idx="268">
                  <c:v>1608</c:v>
                </c:pt>
                <c:pt idx="269">
                  <c:v>1614</c:v>
                </c:pt>
                <c:pt idx="270">
                  <c:v>1620</c:v>
                </c:pt>
                <c:pt idx="271">
                  <c:v>1626</c:v>
                </c:pt>
                <c:pt idx="272">
                  <c:v>1632</c:v>
                </c:pt>
                <c:pt idx="273">
                  <c:v>1638</c:v>
                </c:pt>
                <c:pt idx="274">
                  <c:v>1644</c:v>
                </c:pt>
                <c:pt idx="275">
                  <c:v>1650</c:v>
                </c:pt>
                <c:pt idx="276">
                  <c:v>1656</c:v>
                </c:pt>
                <c:pt idx="277">
                  <c:v>1662</c:v>
                </c:pt>
                <c:pt idx="278">
                  <c:v>1668</c:v>
                </c:pt>
                <c:pt idx="279">
                  <c:v>1674</c:v>
                </c:pt>
                <c:pt idx="280">
                  <c:v>1680</c:v>
                </c:pt>
                <c:pt idx="281">
                  <c:v>1686</c:v>
                </c:pt>
                <c:pt idx="282">
                  <c:v>1692</c:v>
                </c:pt>
                <c:pt idx="283">
                  <c:v>1698</c:v>
                </c:pt>
              </c:numCache>
            </c:numRef>
          </c:xVal>
          <c:yVal>
            <c:numRef>
              <c:f>'HydoFlow Output'!$D$3:$D$286</c:f>
              <c:numCache>
                <c:formatCode>0.000</c:formatCode>
                <c:ptCount val="284"/>
                <c:pt idx="0">
                  <c:v>0</c:v>
                </c:pt>
                <c:pt idx="1">
                  <c:v>0.21292806748697801</c:v>
                </c:pt>
                <c:pt idx="2">
                  <c:v>0.84891490070998366</c:v>
                </c:pt>
                <c:pt idx="3">
                  <c:v>1.8996051427450369</c:v>
                </c:pt>
                <c:pt idx="4">
                  <c:v>3.3511952185334408</c:v>
                </c:pt>
                <c:pt idx="5">
                  <c:v>5.1846146810833087</c:v>
                </c:pt>
                <c:pt idx="6">
                  <c:v>7.3757767518628672</c:v>
                </c:pt>
                <c:pt idx="7">
                  <c:v>9.8958947638795607</c:v>
                </c:pt>
                <c:pt idx="8">
                  <c:v>12.711860350134289</c:v>
                </c:pt>
                <c:pt idx="9">
                  <c:v>15.786678408952461</c:v>
                </c:pt>
                <c:pt idx="10">
                  <c:v>19.079953131780119</c:v>
                </c:pt>
                <c:pt idx="11">
                  <c:v>22.548418708193985</c:v>
                </c:pt>
                <c:pt idx="12">
                  <c:v>26.146507735921574</c:v>
                </c:pt>
                <c:pt idx="13">
                  <c:v>29.826949868313516</c:v>
                </c:pt>
                <c:pt idx="14">
                  <c:v>33.541392834461391</c:v>
                </c:pt>
                <c:pt idx="15">
                  <c:v>37.241037673231631</c:v>
                </c:pt>
                <c:pt idx="16">
                  <c:v>40.877279835748247</c:v>
                </c:pt>
                <c:pt idx="17">
                  <c:v>44.402347733760166</c:v>
                </c:pt>
                <c:pt idx="18">
                  <c:v>47.769930344883676</c:v>
                </c:pt>
                <c:pt idx="19">
                  <c:v>50.935785629477287</c:v>
                </c:pt>
                <c:pt idx="20">
                  <c:v>53.858321765995939</c:v>
                </c:pt>
                <c:pt idx="21">
                  <c:v>56.499143568771863</c:v>
                </c:pt>
                <c:pt idx="22">
                  <c:v>58.823556909590224</c:v>
                </c:pt>
                <c:pt idx="23">
                  <c:v>60.801024516157192</c:v>
                </c:pt>
                <c:pt idx="24">
                  <c:v>62.40556715935147</c:v>
                </c:pt>
                <c:pt idx="25">
                  <c:v>63.61610495861057</c:v>
                </c:pt>
                <c:pt idx="26">
                  <c:v>64.416734321510262</c:v>
                </c:pt>
                <c:pt idx="27">
                  <c:v>64.796936879207976</c:v>
                </c:pt>
                <c:pt idx="28">
                  <c:v>64.751717672835042</c:v>
                </c:pt>
                <c:pt idx="29">
                  <c:v>64.281670775396321</c:v>
                </c:pt>
                <c:pt idx="30">
                  <c:v>63.392971487061487</c:v>
                </c:pt>
                <c:pt idx="31">
                  <c:v>62.097295206383187</c:v>
                </c:pt>
                <c:pt idx="32">
                  <c:v>60.411664043281725</c:v>
                </c:pt>
                <c:pt idx="33">
                  <c:v>58.358223188937451</c:v>
                </c:pt>
                <c:pt idx="34">
                  <c:v>55.963949980559306</c:v>
                </c:pt>
                <c:pt idx="35">
                  <c:v>53.40182343740468</c:v>
                </c:pt>
                <c:pt idx="36">
                  <c:v>50.925559648728346</c:v>
                </c:pt>
                <c:pt idx="37">
                  <c:v>48.564121196649324</c:v>
                </c:pt>
                <c:pt idx="38">
                  <c:v>46.312183584647904</c:v>
                </c:pt>
                <c:pt idx="39">
                  <c:v>44.164669215225331</c:v>
                </c:pt>
                <c:pt idx="40">
                  <c:v>42.116735941098064</c:v>
                </c:pt>
                <c:pt idx="41">
                  <c:v>40.163766147277634</c:v>
                </c:pt>
                <c:pt idx="42">
                  <c:v>38.301356339418795</c:v>
                </c:pt>
                <c:pt idx="43">
                  <c:v>36.525307214960286</c:v>
                </c:pt>
                <c:pt idx="44">
                  <c:v>34.831614194670408</c:v>
                </c:pt>
                <c:pt idx="45">
                  <c:v>33.216458393248992</c:v>
                </c:pt>
                <c:pt idx="46">
                  <c:v>31.676198008625825</c:v>
                </c:pt>
                <c:pt idx="47">
                  <c:v>30.207360110540865</c:v>
                </c:pt>
                <c:pt idx="48">
                  <c:v>28.806632809891351</c:v>
                </c:pt>
                <c:pt idx="49">
                  <c:v>27.470857791189172</c:v>
                </c:pt>
                <c:pt idx="50">
                  <c:v>26.1970231912914</c:v>
                </c:pt>
                <c:pt idx="51">
                  <c:v>24.982256808346669</c:v>
                </c:pt>
                <c:pt idx="52">
                  <c:v>23.823819625645708</c:v>
                </c:pt>
                <c:pt idx="53">
                  <c:v>22.719099635773208</c:v>
                </c:pt>
                <c:pt idx="54">
                  <c:v>21.665605951136417</c:v>
                </c:pt>
                <c:pt idx="55">
                  <c:v>20.660963187590799</c:v>
                </c:pt>
                <c:pt idx="56">
                  <c:v>19.702906108499196</c:v>
                </c:pt>
                <c:pt idx="57">
                  <c:v>18.789274517148115</c:v>
                </c:pt>
                <c:pt idx="58">
                  <c:v>17.918008386004665</c:v>
                </c:pt>
                <c:pt idx="59">
                  <c:v>17.087143211831911</c:v>
                </c:pt>
                <c:pt idx="60">
                  <c:v>16.294805586189177</c:v>
                </c:pt>
                <c:pt idx="61">
                  <c:v>15.539208971330174</c:v>
                </c:pt>
                <c:pt idx="62">
                  <c:v>14.818649671974363</c:v>
                </c:pt>
                <c:pt idx="63">
                  <c:v>14.131502993868846</c:v>
                </c:pt>
                <c:pt idx="64">
                  <c:v>13.476219580479293</c:v>
                </c:pt>
                <c:pt idx="65">
                  <c:v>12.851321919550031</c:v>
                </c:pt>
                <c:pt idx="66">
                  <c:v>12.255401011656206</c:v>
                </c:pt>
                <c:pt idx="67">
                  <c:v>11.6871131932366</c:v>
                </c:pt>
                <c:pt idx="68">
                  <c:v>11.145177106943677</c:v>
                </c:pt>
                <c:pt idx="69">
                  <c:v>10.628370812479616</c:v>
                </c:pt>
                <c:pt idx="70">
                  <c:v>10.135529031404159</c:v>
                </c:pt>
                <c:pt idx="71">
                  <c:v>9.665540519701695</c:v>
                </c:pt>
                <c:pt idx="72">
                  <c:v>9.2173455621835103</c:v>
                </c:pt>
                <c:pt idx="73">
                  <c:v>8.7899335830756211</c:v>
                </c:pt>
                <c:pt idx="74">
                  <c:v>8.3823408674045243</c:v>
                </c:pt>
                <c:pt idx="75">
                  <c:v>7.9936483880432929</c:v>
                </c:pt>
                <c:pt idx="76">
                  <c:v>7.6229797335183305</c:v>
                </c:pt>
                <c:pt idx="77">
                  <c:v>7.2694991319045812</c:v>
                </c:pt>
                <c:pt idx="78">
                  <c:v>6.9324095663535195</c:v>
                </c:pt>
                <c:pt idx="79">
                  <c:v>6.6109509780048183</c:v>
                </c:pt>
                <c:pt idx="80">
                  <c:v>6.3043985522297659</c:v>
                </c:pt>
                <c:pt idx="81">
                  <c:v>6.0120610843421955</c:v>
                </c:pt>
                <c:pt idx="82">
                  <c:v>5.7332794210921181</c:v>
                </c:pt>
                <c:pt idx="83">
                  <c:v>5.4674249744278569</c:v>
                </c:pt>
                <c:pt idx="84">
                  <c:v>5.2138983041756735</c:v>
                </c:pt>
                <c:pt idx="85">
                  <c:v>4.9721277664410435</c:v>
                </c:pt>
                <c:pt idx="86">
                  <c:v>4.7415682246841619</c:v>
                </c:pt>
                <c:pt idx="87">
                  <c:v>4.5216998205633496</c:v>
                </c:pt>
                <c:pt idx="88">
                  <c:v>4.3120268017749543</c:v>
                </c:pt>
                <c:pt idx="89">
                  <c:v>4.1120764042468076</c:v>
                </c:pt>
                <c:pt idx="90">
                  <c:v>3.9213977861647424</c:v>
                </c:pt>
                <c:pt idx="91">
                  <c:v>3.7395610114288145</c:v>
                </c:pt>
                <c:pt idx="92">
                  <c:v>3.5661560802469943</c:v>
                </c:pt>
                <c:pt idx="93">
                  <c:v>3.4007920046806497</c:v>
                </c:pt>
                <c:pt idx="94">
                  <c:v>3.2430959270573498</c:v>
                </c:pt>
                <c:pt idx="95">
                  <c:v>3.0927122792632042</c:v>
                </c:pt>
                <c:pt idx="96">
                  <c:v>2.9493019810191594</c:v>
                </c:pt>
                <c:pt idx="97">
                  <c:v>2.8125416753335366</c:v>
                </c:pt>
                <c:pt idx="98">
                  <c:v>2.6821229994069529</c:v>
                </c:pt>
                <c:pt idx="99">
                  <c:v>2.5577518893456581</c:v>
                </c:pt>
                <c:pt idx="100">
                  <c:v>2.4391479171155885</c:v>
                </c:pt>
                <c:pt idx="101">
                  <c:v>2.3260436582421349</c:v>
                </c:pt>
                <c:pt idx="102">
                  <c:v>2.2181840888299269</c:v>
                </c:pt>
                <c:pt idx="103">
                  <c:v>2.1153260105430309</c:v>
                </c:pt>
                <c:pt idx="104">
                  <c:v>2.0172375022490643</c:v>
                </c:pt>
                <c:pt idx="105">
                  <c:v>1.923697397090776</c:v>
                </c:pt>
                <c:pt idx="106">
                  <c:v>1.8344947838060353</c:v>
                </c:pt>
                <c:pt idx="107">
                  <c:v>1.7494285311718125</c:v>
                </c:pt>
                <c:pt idx="108">
                  <c:v>1.6683068344998642</c:v>
                </c:pt>
                <c:pt idx="109">
                  <c:v>1.5909467831616255</c:v>
                </c:pt>
                <c:pt idx="110">
                  <c:v>1.5171739481671034</c:v>
                </c:pt>
                <c:pt idx="111">
                  <c:v>1.4468219888679432</c:v>
                </c:pt>
                <c:pt idx="112">
                  <c:v>1.379732277897795</c:v>
                </c:pt>
                <c:pt idx="113">
                  <c:v>1.315753543504371</c:v>
                </c:pt>
                <c:pt idx="114">
                  <c:v>1.2547415284666936</c:v>
                </c:pt>
                <c:pt idx="115">
                  <c:v>1.1965586648284798</c:v>
                </c:pt>
                <c:pt idx="116">
                  <c:v>1.1410737637142929</c:v>
                </c:pt>
                <c:pt idx="117">
                  <c:v>1.0881617195290167</c:v>
                </c:pt>
                <c:pt idx="118">
                  <c:v>1.0377032278737279</c:v>
                </c:pt>
                <c:pt idx="119">
                  <c:v>0.98958451654192725</c:v>
                </c:pt>
                <c:pt idx="120">
                  <c:v>0.94369708898957305</c:v>
                </c:pt>
                <c:pt idx="121">
                  <c:v>0.89993747970051385</c:v>
                </c:pt>
                <c:pt idx="122">
                  <c:v>0.85820702089572865</c:v>
                </c:pt>
                <c:pt idx="123">
                  <c:v>0.81841162006034529</c:v>
                </c:pt>
                <c:pt idx="124">
                  <c:v>0.78046154778682386</c:v>
                </c:pt>
                <c:pt idx="125">
                  <c:v>0.74427123545593232</c:v>
                </c:pt>
                <c:pt idx="126">
                  <c:v>0.70975908229934281</c:v>
                </c:pt>
                <c:pt idx="127">
                  <c:v>0.67684727140880008</c:v>
                </c:pt>
                <c:pt idx="128">
                  <c:v>0.64546159427703342</c:v>
                </c:pt>
                <c:pt idx="129">
                  <c:v>0.61553128347476238</c:v>
                </c:pt>
                <c:pt idx="130">
                  <c:v>0.58698885308654514</c:v>
                </c:pt>
                <c:pt idx="131">
                  <c:v>0.55976994654567303</c:v>
                </c:pt>
                <c:pt idx="132">
                  <c:v>0.53381319152503059</c:v>
                </c:pt>
                <c:pt idx="133">
                  <c:v>0.50906006155671346</c:v>
                </c:pt>
                <c:pt idx="134">
                  <c:v>0.48545474406841083</c:v>
                </c:pt>
                <c:pt idx="135">
                  <c:v>0.46294401453898171</c:v>
                </c:pt>
                <c:pt idx="136">
                  <c:v>0.44147711648949811</c:v>
                </c:pt>
                <c:pt idx="137">
                  <c:v>0.42100564703914101</c:v>
                </c:pt>
                <c:pt idx="138">
                  <c:v>0.40148344776792561</c:v>
                </c:pt>
                <c:pt idx="139">
                  <c:v>0.38286650064015615</c:v>
                </c:pt>
                <c:pt idx="140">
                  <c:v>0.3651128287539569</c:v>
                </c:pt>
                <c:pt idx="141">
                  <c:v>0.34818240169308368</c:v>
                </c:pt>
                <c:pt idx="142">
                  <c:v>0.33203704526761352</c:v>
                </c:pt>
                <c:pt idx="143">
                  <c:v>0.31664035543998886</c:v>
                </c:pt>
                <c:pt idx="144">
                  <c:v>0.30195761624235257</c:v>
                </c:pt>
                <c:pt idx="145">
                  <c:v>0.28795572150008003</c:v>
                </c:pt>
                <c:pt idx="146">
                  <c:v>0.27460310018503065</c:v>
                </c:pt>
                <c:pt idx="147">
                  <c:v>0.26186964523019174</c:v>
                </c:pt>
                <c:pt idx="148">
                  <c:v>0.24972664564522182</c:v>
                </c:pt>
                <c:pt idx="149">
                  <c:v>0.23814672177981822</c:v>
                </c:pt>
                <c:pt idx="150">
                  <c:v>0.22710376358895101</c:v>
                </c:pt>
                <c:pt idx="151">
                  <c:v>0.21657287176076062</c:v>
                </c:pt>
                <c:pt idx="152">
                  <c:v>0.20653030157438065</c:v>
                </c:pt>
                <c:pt idx="153">
                  <c:v>0.19695340936109301</c:v>
                </c:pt>
                <c:pt idx="154">
                  <c:v>0.18782060144810306</c:v>
                </c:pt>
                <c:pt idx="155">
                  <c:v>0.17911128546981045</c:v>
                </c:pt>
                <c:pt idx="156">
                  <c:v>0.17080582393679675</c:v>
                </c:pt>
                <c:pt idx="157">
                  <c:v>0.16288548995783642</c:v>
                </c:pt>
                <c:pt idx="158">
                  <c:v>0.15533242501509753</c:v>
                </c:pt>
                <c:pt idx="159">
                  <c:v>0.14812959869732173</c:v>
                </c:pt>
                <c:pt idx="160">
                  <c:v>0.14126077030019232</c:v>
                </c:pt>
                <c:pt idx="161">
                  <c:v>0.13471045220731087</c:v>
                </c:pt>
                <c:pt idx="162">
                  <c:v>0.12846387496921002</c:v>
                </c:pt>
                <c:pt idx="163">
                  <c:v>0.12250695400166713</c:v>
                </c:pt>
                <c:pt idx="164">
                  <c:v>0.11682625782823128</c:v>
                </c:pt>
                <c:pt idx="165">
                  <c:v>0.11140897779535543</c:v>
                </c:pt>
                <c:pt idx="166">
                  <c:v>0.10624289919185113</c:v>
                </c:pt>
                <c:pt idx="167">
                  <c:v>0.10131637370754562</c:v>
                </c:pt>
                <c:pt idx="168">
                  <c:v>9.6618293169039637E-2</c:v>
                </c:pt>
                <c:pt idx="169">
                  <c:v>9.2138064493353308E-2</c:v>
                </c:pt>
                <c:pt idx="170">
                  <c:v>8.7865585802975668E-2</c:v>
                </c:pt>
                <c:pt idx="171">
                  <c:v>8.3791223648474064E-2</c:v>
                </c:pt>
                <c:pt idx="172">
                  <c:v>7.9905791287296302E-2</c:v>
                </c:pt>
                <c:pt idx="173">
                  <c:v>7.6200527969795609E-2</c:v>
                </c:pt>
                <c:pt idx="174">
                  <c:v>7.2667079185770644E-2</c:v>
                </c:pt>
                <c:pt idx="175">
                  <c:v>6.9297477826979509E-2</c:v>
                </c:pt>
                <c:pt idx="176">
                  <c:v>6.6084126223158429E-2</c:v>
                </c:pt>
                <c:pt idx="177">
                  <c:v>6.3019779011035074E-2</c:v>
                </c:pt>
                <c:pt idx="178">
                  <c:v>6.0097526797712554E-2</c:v>
                </c:pt>
                <c:pt idx="179">
                  <c:v>5.7310780581590996E-2</c:v>
                </c:pt>
                <c:pt idx="180">
                  <c:v>5.4653256895694391E-2</c:v>
                </c:pt>
                <c:pt idx="181">
                  <c:v>5.2118963639909484E-2</c:v>
                </c:pt>
                <c:pt idx="182">
                  <c:v>4.9702186570187823E-2</c:v>
                </c:pt>
                <c:pt idx="183">
                  <c:v>4.739747641424983E-2</c:v>
                </c:pt>
                <c:pt idx="184">
                  <c:v>4.5199636584738849E-2</c:v>
                </c:pt>
                <c:pt idx="185">
                  <c:v>4.3103711462119838E-2</c:v>
                </c:pt>
                <c:pt idx="186">
                  <c:v>4.1104975220906829E-2</c:v>
                </c:pt>
                <c:pt idx="187">
                  <c:v>3.9198921174020629E-2</c:v>
                </c:pt>
                <c:pt idx="188">
                  <c:v>3.738125161125401E-2</c:v>
                </c:pt>
                <c:pt idx="189">
                  <c:v>3.5647868108931328E-2</c:v>
                </c:pt>
                <c:pt idx="190">
                  <c:v>3.3994862288912304E-2</c:v>
                </c:pt>
                <c:pt idx="191">
                  <c:v>3.2418507006105469E-2</c:v>
                </c:pt>
                <c:pt idx="192">
                  <c:v>3.0915247944619213E-2</c:v>
                </c:pt>
                <c:pt idx="193">
                  <c:v>2.9481695603603249E-2</c:v>
                </c:pt>
                <c:pt idx="194">
                  <c:v>2.8114617654709753E-2</c:v>
                </c:pt>
                <c:pt idx="195">
                  <c:v>2.6810931653941602E-2</c:v>
                </c:pt>
                <c:pt idx="196">
                  <c:v>2.55676980914556E-2</c:v>
                </c:pt>
                <c:pt idx="197">
                  <c:v>2.4382113763649092E-2</c:v>
                </c:pt>
                <c:pt idx="198">
                  <c:v>2.3251505452584899E-2</c:v>
                </c:pt>
                <c:pt idx="199">
                  <c:v>2.2173323898504921E-2</c:v>
                </c:pt>
                <c:pt idx="200">
                  <c:v>2.1145138051839631E-2</c:v>
                </c:pt>
                <c:pt idx="201">
                  <c:v>2.0164629591754763E-2</c:v>
                </c:pt>
                <c:pt idx="202">
                  <c:v>1.9229587698875172E-2</c:v>
                </c:pt>
                <c:pt idx="203">
                  <c:v>1.8337904070399137E-2</c:v>
                </c:pt>
                <c:pt idx="204">
                  <c:v>1.7487568166364396E-2</c:v>
                </c:pt>
                <c:pt idx="205">
                  <c:v>1.6676662676346151E-2</c:v>
                </c:pt>
                <c:pt idx="206">
                  <c:v>1.5903359196366446E-2</c:v>
                </c:pt>
                <c:pt idx="207">
                  <c:v>1.5165914106266973E-2</c:v>
                </c:pt>
                <c:pt idx="208">
                  <c:v>1.4462664638249361E-2</c:v>
                </c:pt>
                <c:pt idx="209">
                  <c:v>1.3792025127719446E-2</c:v>
                </c:pt>
                <c:pt idx="210">
                  <c:v>1.3152483437980752E-2</c:v>
                </c:pt>
                <c:pt idx="211">
                  <c:v>1.254259755071674E-2</c:v>
                </c:pt>
                <c:pt idx="212">
                  <c:v>1.1960992314573714E-2</c:v>
                </c:pt>
                <c:pt idx="213">
                  <c:v>1.140635634451301E-2</c:v>
                </c:pt>
                <c:pt idx="214">
                  <c:v>1.0877439064941791E-2</c:v>
                </c:pt>
                <c:pt idx="215">
                  <c:v>1.0373047889954632E-2</c:v>
                </c:pt>
                <c:pt idx="216">
                  <c:v>9.8920455343289096E-3</c:v>
                </c:pt>
                <c:pt idx="217">
                  <c:v>9.4333474492100163E-3</c:v>
                </c:pt>
                <c:pt idx="218">
                  <c:v>8.9959193767049171E-3</c:v>
                </c:pt>
                <c:pt idx="219">
                  <c:v>8.5787750178704832E-3</c:v>
                </c:pt>
                <c:pt idx="220">
                  <c:v>8.1809738088377097E-3</c:v>
                </c:pt>
                <c:pt idx="221">
                  <c:v>7.8016188000582694E-3</c:v>
                </c:pt>
                <c:pt idx="222">
                  <c:v>7.4398546338910873E-3</c:v>
                </c:pt>
                <c:pt idx="223">
                  <c:v>7.0948656159689795E-3</c:v>
                </c:pt>
                <c:pt idx="224">
                  <c:v>6.7658738759969819E-3</c:v>
                </c:pt>
                <c:pt idx="225">
                  <c:v>6.4521376138350602E-3</c:v>
                </c:pt>
                <c:pt idx="226">
                  <c:v>6.1529494269106115E-3</c:v>
                </c:pt>
                <c:pt idx="227">
                  <c:v>5.8676347151896888E-3</c:v>
                </c:pt>
                <c:pt idx="228">
                  <c:v>5.5955501601101156E-3</c:v>
                </c:pt>
                <c:pt idx="229">
                  <c:v>5.336082274047302E-3</c:v>
                </c:pt>
                <c:pt idx="230">
                  <c:v>5.088646017041786E-3</c:v>
                </c:pt>
                <c:pt idx="231">
                  <c:v>4.8526834776696426E-3</c:v>
                </c:pt>
                <c:pt idx="232">
                  <c:v>4.6276626150815632E-3</c:v>
                </c:pt>
                <c:pt idx="233">
                  <c:v>4.413076059373966E-3</c:v>
                </c:pt>
                <c:pt idx="234">
                  <c:v>4.2084399675874958E-3</c:v>
                </c:pt>
                <c:pt idx="235">
                  <c:v>4.0132929327531767E-3</c:v>
                </c:pt>
                <c:pt idx="236">
                  <c:v>3.8271949435267219E-3</c:v>
                </c:pt>
                <c:pt idx="237">
                  <c:v>3.6497263920648175E-3</c:v>
                </c:pt>
                <c:pt idx="238">
                  <c:v>3.4804871279067338E-3</c:v>
                </c:pt>
                <c:pt idx="239">
                  <c:v>3.3190955557277154E-3</c:v>
                </c:pt>
                <c:pt idx="240">
                  <c:v>3.165187774929946E-3</c:v>
                </c:pt>
                <c:pt idx="241">
                  <c:v>3.018416759131063E-3</c:v>
                </c:pt>
                <c:pt idx="242">
                  <c:v>2.8784515737000672E-3</c:v>
                </c:pt>
                <c:pt idx="243">
                  <c:v>2.7449766295763582E-3</c:v>
                </c:pt>
                <c:pt idx="244">
                  <c:v>2.6176909716895936E-3</c:v>
                </c:pt>
                <c:pt idx="245">
                  <c:v>2.496307600375731E-3</c:v>
                </c:pt>
                <c:pt idx="246">
                  <c:v>2.3805528242592604E-3</c:v>
                </c:pt>
                <c:pt idx="247">
                  <c:v>2.2701656431426123E-3</c:v>
                </c:pt>
                <c:pt idx="248">
                  <c:v>2.1648971595111385E-3</c:v>
                </c:pt>
                <c:pt idx="249">
                  <c:v>2.0645100173269514E-3</c:v>
                </c:pt>
                <c:pt idx="250">
                  <c:v>1.9687778668460083E-3</c:v>
                </c:pt>
                <c:pt idx="251">
                  <c:v>1.8774848542519222E-3</c:v>
                </c:pt>
                <c:pt idx="252">
                  <c:v>1.7904251349556031E-3</c:v>
                </c:pt>
                <c:pt idx="253">
                  <c:v>1.7074024094633998E-3</c:v>
                </c:pt>
                <c:pt idx="254">
                  <c:v>1.6282294807672744E-3</c:v>
                </c:pt>
                <c:pt idx="255">
                  <c:v>1.5527278322588598E-3</c:v>
                </c:pt>
                <c:pt idx="256">
                  <c:v>1.4807272252159306E-3</c:v>
                </c:pt>
                <c:pt idx="257">
                  <c:v>1.4120653149534957E-3</c:v>
                </c:pt>
                <c:pt idx="258">
                  <c:v>1.3465872847741752E-3</c:v>
                </c:pt>
                <c:pt idx="259">
                  <c:v>1.2841454968924063E-3</c:v>
                </c:pt>
                <c:pt idx="260">
                  <c:v>1.2245991595454459E-3</c:v>
                </c:pt>
                <c:pt idx="261">
                  <c:v>1.1678140095405906E-3</c:v>
                </c:pt>
                <c:pt idx="262">
                  <c:v>1.1136620095227635E-3</c:v>
                </c:pt>
                <c:pt idx="263">
                  <c:v>1.0620210592799657E-3</c:v>
                </c:pt>
                <c:pt idx="264">
                  <c:v>1.0127747204355774E-3</c:v>
                </c:pt>
                <c:pt idx="265">
                  <c:v>9.6581195390680686E-4</c:v>
                </c:pt>
                <c:pt idx="266">
                  <c:v>9.2102686953728996E-4</c:v>
                </c:pt>
                <c:pt idx="267">
                  <c:v>8.7831848733932363E-4</c:v>
                </c:pt>
                <c:pt idx="268">
                  <c:v>8.3759050980738103E-4</c:v>
                </c:pt>
                <c:pt idx="269">
                  <c:v>7.9875110478957101E-4</c:v>
                </c:pt>
                <c:pt idx="270">
                  <c:v>7.6171269842739697E-4</c:v>
                </c:pt>
                <c:pt idx="271">
                  <c:v>7.2639177769701036E-4</c:v>
                </c:pt>
                <c:pt idx="272">
                  <c:v>6.9270870210668626E-4</c:v>
                </c:pt>
                <c:pt idx="273">
                  <c:v>6.6058752412596737E-4</c:v>
                </c:pt>
                <c:pt idx="274">
                  <c:v>6.2995581794159214E-4</c:v>
                </c:pt>
                <c:pt idx="275">
                  <c:v>6.0074451615405543E-4</c:v>
                </c:pt>
                <c:pt idx="276">
                  <c:v>5.7288775404663698E-4</c:v>
                </c:pt>
                <c:pt idx="277">
                  <c:v>5.4632272107571825E-4</c:v>
                </c:pt>
                <c:pt idx="278">
                  <c:v>5.209895192475702E-4</c:v>
                </c:pt>
                <c:pt idx="279">
                  <c:v>4.968310280622488E-4</c:v>
                </c:pt>
                <c:pt idx="280">
                  <c:v>4.7379277572010827E-4</c:v>
                </c:pt>
                <c:pt idx="281">
                  <c:v>4.5182281630051291E-4</c:v>
                </c:pt>
                <c:pt idx="282">
                  <c:v>4.3087161263582628E-4</c:v>
                </c:pt>
                <c:pt idx="283">
                  <c:v>4.1089192461657111E-4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1D-4FF9-BD7B-D727C0A5B0F6}"/>
            </c:ext>
          </c:extLst>
        </c:ser>
        <c:ser>
          <c:idx val="2"/>
          <c:order val="2"/>
          <c:tx>
            <c:v>10 Year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'HydoFlow Output'!$E$3:$E$286</c:f>
              <c:numCache>
                <c:formatCode>0.000</c:formatCode>
                <c:ptCount val="28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  <c:pt idx="121">
                  <c:v>726</c:v>
                </c:pt>
                <c:pt idx="122">
                  <c:v>732</c:v>
                </c:pt>
                <c:pt idx="123">
                  <c:v>738</c:v>
                </c:pt>
                <c:pt idx="124">
                  <c:v>744</c:v>
                </c:pt>
                <c:pt idx="125">
                  <c:v>750</c:v>
                </c:pt>
                <c:pt idx="126">
                  <c:v>756</c:v>
                </c:pt>
                <c:pt idx="127">
                  <c:v>762</c:v>
                </c:pt>
                <c:pt idx="128">
                  <c:v>768</c:v>
                </c:pt>
                <c:pt idx="129">
                  <c:v>774</c:v>
                </c:pt>
                <c:pt idx="130">
                  <c:v>780</c:v>
                </c:pt>
                <c:pt idx="131">
                  <c:v>786</c:v>
                </c:pt>
                <c:pt idx="132">
                  <c:v>792</c:v>
                </c:pt>
                <c:pt idx="133">
                  <c:v>798</c:v>
                </c:pt>
                <c:pt idx="134">
                  <c:v>804</c:v>
                </c:pt>
                <c:pt idx="135">
                  <c:v>810</c:v>
                </c:pt>
                <c:pt idx="136">
                  <c:v>816</c:v>
                </c:pt>
                <c:pt idx="137">
                  <c:v>822</c:v>
                </c:pt>
                <c:pt idx="138">
                  <c:v>828</c:v>
                </c:pt>
                <c:pt idx="139">
                  <c:v>834</c:v>
                </c:pt>
                <c:pt idx="140">
                  <c:v>840</c:v>
                </c:pt>
                <c:pt idx="141">
                  <c:v>846</c:v>
                </c:pt>
                <c:pt idx="142">
                  <c:v>852</c:v>
                </c:pt>
                <c:pt idx="143">
                  <c:v>858</c:v>
                </c:pt>
                <c:pt idx="144">
                  <c:v>864</c:v>
                </c:pt>
                <c:pt idx="145">
                  <c:v>870</c:v>
                </c:pt>
                <c:pt idx="146">
                  <c:v>876</c:v>
                </c:pt>
                <c:pt idx="147">
                  <c:v>882</c:v>
                </c:pt>
                <c:pt idx="148">
                  <c:v>888</c:v>
                </c:pt>
                <c:pt idx="149">
                  <c:v>894</c:v>
                </c:pt>
                <c:pt idx="150">
                  <c:v>900</c:v>
                </c:pt>
                <c:pt idx="151">
                  <c:v>906</c:v>
                </c:pt>
                <c:pt idx="152">
                  <c:v>912</c:v>
                </c:pt>
                <c:pt idx="153">
                  <c:v>918</c:v>
                </c:pt>
                <c:pt idx="154">
                  <c:v>924</c:v>
                </c:pt>
                <c:pt idx="155">
                  <c:v>930</c:v>
                </c:pt>
                <c:pt idx="156">
                  <c:v>936</c:v>
                </c:pt>
                <c:pt idx="157">
                  <c:v>942</c:v>
                </c:pt>
                <c:pt idx="158">
                  <c:v>948</c:v>
                </c:pt>
                <c:pt idx="159">
                  <c:v>954</c:v>
                </c:pt>
                <c:pt idx="160">
                  <c:v>960</c:v>
                </c:pt>
                <c:pt idx="161">
                  <c:v>966</c:v>
                </c:pt>
                <c:pt idx="162">
                  <c:v>972</c:v>
                </c:pt>
                <c:pt idx="163">
                  <c:v>978</c:v>
                </c:pt>
                <c:pt idx="164">
                  <c:v>984</c:v>
                </c:pt>
                <c:pt idx="165">
                  <c:v>990</c:v>
                </c:pt>
                <c:pt idx="166">
                  <c:v>996</c:v>
                </c:pt>
                <c:pt idx="167">
                  <c:v>1002</c:v>
                </c:pt>
                <c:pt idx="168">
                  <c:v>1008</c:v>
                </c:pt>
                <c:pt idx="169">
                  <c:v>1014</c:v>
                </c:pt>
                <c:pt idx="170">
                  <c:v>1020</c:v>
                </c:pt>
                <c:pt idx="171">
                  <c:v>1026</c:v>
                </c:pt>
                <c:pt idx="172">
                  <c:v>1032</c:v>
                </c:pt>
                <c:pt idx="173">
                  <c:v>1038</c:v>
                </c:pt>
                <c:pt idx="174">
                  <c:v>1044</c:v>
                </c:pt>
                <c:pt idx="175">
                  <c:v>1050</c:v>
                </c:pt>
                <c:pt idx="176">
                  <c:v>1056</c:v>
                </c:pt>
                <c:pt idx="177">
                  <c:v>1062</c:v>
                </c:pt>
                <c:pt idx="178">
                  <c:v>1068</c:v>
                </c:pt>
                <c:pt idx="179">
                  <c:v>1074</c:v>
                </c:pt>
                <c:pt idx="180">
                  <c:v>1080</c:v>
                </c:pt>
                <c:pt idx="181">
                  <c:v>1086</c:v>
                </c:pt>
                <c:pt idx="182">
                  <c:v>1092</c:v>
                </c:pt>
                <c:pt idx="183">
                  <c:v>1098</c:v>
                </c:pt>
                <c:pt idx="184">
                  <c:v>1104</c:v>
                </c:pt>
                <c:pt idx="185">
                  <c:v>1110</c:v>
                </c:pt>
                <c:pt idx="186">
                  <c:v>1116</c:v>
                </c:pt>
                <c:pt idx="187">
                  <c:v>1122</c:v>
                </c:pt>
                <c:pt idx="188">
                  <c:v>1128</c:v>
                </c:pt>
                <c:pt idx="189">
                  <c:v>1134</c:v>
                </c:pt>
                <c:pt idx="190">
                  <c:v>1140</c:v>
                </c:pt>
                <c:pt idx="191">
                  <c:v>1146</c:v>
                </c:pt>
                <c:pt idx="192">
                  <c:v>1152</c:v>
                </c:pt>
                <c:pt idx="193">
                  <c:v>1158</c:v>
                </c:pt>
                <c:pt idx="194">
                  <c:v>1164</c:v>
                </c:pt>
                <c:pt idx="195">
                  <c:v>1170</c:v>
                </c:pt>
                <c:pt idx="196">
                  <c:v>1176</c:v>
                </c:pt>
                <c:pt idx="197">
                  <c:v>1182</c:v>
                </c:pt>
                <c:pt idx="198">
                  <c:v>1188</c:v>
                </c:pt>
                <c:pt idx="199">
                  <c:v>1194</c:v>
                </c:pt>
                <c:pt idx="200">
                  <c:v>1200</c:v>
                </c:pt>
                <c:pt idx="201">
                  <c:v>1206</c:v>
                </c:pt>
                <c:pt idx="202">
                  <c:v>1212</c:v>
                </c:pt>
                <c:pt idx="203">
                  <c:v>1218</c:v>
                </c:pt>
                <c:pt idx="204">
                  <c:v>1224</c:v>
                </c:pt>
                <c:pt idx="205">
                  <c:v>1230</c:v>
                </c:pt>
                <c:pt idx="206">
                  <c:v>1236</c:v>
                </c:pt>
                <c:pt idx="207">
                  <c:v>1242</c:v>
                </c:pt>
                <c:pt idx="208">
                  <c:v>1248</c:v>
                </c:pt>
                <c:pt idx="209">
                  <c:v>1254</c:v>
                </c:pt>
                <c:pt idx="210">
                  <c:v>1260</c:v>
                </c:pt>
                <c:pt idx="211">
                  <c:v>1266</c:v>
                </c:pt>
                <c:pt idx="212">
                  <c:v>1272</c:v>
                </c:pt>
                <c:pt idx="213">
                  <c:v>1278</c:v>
                </c:pt>
                <c:pt idx="214">
                  <c:v>1284</c:v>
                </c:pt>
                <c:pt idx="215">
                  <c:v>1290</c:v>
                </c:pt>
                <c:pt idx="216">
                  <c:v>1296</c:v>
                </c:pt>
                <c:pt idx="217">
                  <c:v>1302</c:v>
                </c:pt>
                <c:pt idx="218">
                  <c:v>1308</c:v>
                </c:pt>
                <c:pt idx="219">
                  <c:v>1314</c:v>
                </c:pt>
                <c:pt idx="220">
                  <c:v>1320</c:v>
                </c:pt>
                <c:pt idx="221">
                  <c:v>1326</c:v>
                </c:pt>
                <c:pt idx="222">
                  <c:v>1332</c:v>
                </c:pt>
                <c:pt idx="223">
                  <c:v>1338</c:v>
                </c:pt>
                <c:pt idx="224">
                  <c:v>1344</c:v>
                </c:pt>
                <c:pt idx="225">
                  <c:v>1350</c:v>
                </c:pt>
                <c:pt idx="226">
                  <c:v>1356</c:v>
                </c:pt>
                <c:pt idx="227">
                  <c:v>1362</c:v>
                </c:pt>
                <c:pt idx="228">
                  <c:v>1368</c:v>
                </c:pt>
                <c:pt idx="229">
                  <c:v>1374</c:v>
                </c:pt>
                <c:pt idx="230">
                  <c:v>1380</c:v>
                </c:pt>
                <c:pt idx="231">
                  <c:v>1386</c:v>
                </c:pt>
                <c:pt idx="232">
                  <c:v>1392</c:v>
                </c:pt>
                <c:pt idx="233">
                  <c:v>1398</c:v>
                </c:pt>
                <c:pt idx="234">
                  <c:v>1404</c:v>
                </c:pt>
                <c:pt idx="235">
                  <c:v>1410</c:v>
                </c:pt>
                <c:pt idx="236">
                  <c:v>1416</c:v>
                </c:pt>
                <c:pt idx="237">
                  <c:v>1422</c:v>
                </c:pt>
                <c:pt idx="238">
                  <c:v>1428</c:v>
                </c:pt>
                <c:pt idx="239">
                  <c:v>1434</c:v>
                </c:pt>
                <c:pt idx="240">
                  <c:v>1440</c:v>
                </c:pt>
                <c:pt idx="241">
                  <c:v>1446</c:v>
                </c:pt>
                <c:pt idx="242">
                  <c:v>1452</c:v>
                </c:pt>
                <c:pt idx="243">
                  <c:v>1458</c:v>
                </c:pt>
                <c:pt idx="244">
                  <c:v>1464</c:v>
                </c:pt>
                <c:pt idx="245">
                  <c:v>1470</c:v>
                </c:pt>
                <c:pt idx="246">
                  <c:v>1476</c:v>
                </c:pt>
                <c:pt idx="247">
                  <c:v>1482</c:v>
                </c:pt>
                <c:pt idx="248">
                  <c:v>1488</c:v>
                </c:pt>
                <c:pt idx="249">
                  <c:v>1494</c:v>
                </c:pt>
                <c:pt idx="250">
                  <c:v>1500</c:v>
                </c:pt>
                <c:pt idx="251">
                  <c:v>1506</c:v>
                </c:pt>
                <c:pt idx="252">
                  <c:v>1512</c:v>
                </c:pt>
                <c:pt idx="253">
                  <c:v>1518</c:v>
                </c:pt>
                <c:pt idx="254">
                  <c:v>1524</c:v>
                </c:pt>
                <c:pt idx="255">
                  <c:v>1530</c:v>
                </c:pt>
                <c:pt idx="256">
                  <c:v>1536</c:v>
                </c:pt>
                <c:pt idx="257">
                  <c:v>1542</c:v>
                </c:pt>
                <c:pt idx="258">
                  <c:v>1548</c:v>
                </c:pt>
                <c:pt idx="259">
                  <c:v>1554</c:v>
                </c:pt>
                <c:pt idx="260">
                  <c:v>1560</c:v>
                </c:pt>
                <c:pt idx="261">
                  <c:v>1566</c:v>
                </c:pt>
                <c:pt idx="262">
                  <c:v>1572</c:v>
                </c:pt>
                <c:pt idx="263">
                  <c:v>1578</c:v>
                </c:pt>
                <c:pt idx="264">
                  <c:v>1584</c:v>
                </c:pt>
                <c:pt idx="265">
                  <c:v>1590</c:v>
                </c:pt>
                <c:pt idx="266">
                  <c:v>1596</c:v>
                </c:pt>
                <c:pt idx="267">
                  <c:v>1602</c:v>
                </c:pt>
                <c:pt idx="268">
                  <c:v>1608</c:v>
                </c:pt>
                <c:pt idx="269">
                  <c:v>1614</c:v>
                </c:pt>
                <c:pt idx="270">
                  <c:v>1620</c:v>
                </c:pt>
                <c:pt idx="271">
                  <c:v>1626</c:v>
                </c:pt>
                <c:pt idx="272">
                  <c:v>1632</c:v>
                </c:pt>
                <c:pt idx="273">
                  <c:v>1638</c:v>
                </c:pt>
                <c:pt idx="274">
                  <c:v>1644</c:v>
                </c:pt>
                <c:pt idx="275">
                  <c:v>1650</c:v>
                </c:pt>
                <c:pt idx="276">
                  <c:v>1656</c:v>
                </c:pt>
                <c:pt idx="277">
                  <c:v>1662</c:v>
                </c:pt>
                <c:pt idx="278">
                  <c:v>1668</c:v>
                </c:pt>
                <c:pt idx="279">
                  <c:v>1674</c:v>
                </c:pt>
                <c:pt idx="280">
                  <c:v>1680</c:v>
                </c:pt>
                <c:pt idx="281">
                  <c:v>1686</c:v>
                </c:pt>
                <c:pt idx="282">
                  <c:v>1692</c:v>
                </c:pt>
                <c:pt idx="283">
                  <c:v>1698</c:v>
                </c:pt>
              </c:numCache>
            </c:numRef>
          </c:xVal>
          <c:yVal>
            <c:numRef>
              <c:f>'HydoFlow Output'!$F$3:$F$286</c:f>
              <c:numCache>
                <c:formatCode>0.000</c:formatCode>
                <c:ptCount val="284"/>
                <c:pt idx="0">
                  <c:v>0</c:v>
                </c:pt>
                <c:pt idx="1">
                  <c:v>0.17631594050158433</c:v>
                </c:pt>
                <c:pt idx="2">
                  <c:v>0.7035433795561441</c:v>
                </c:pt>
                <c:pt idx="3">
                  <c:v>1.5765379562464044</c:v>
                </c:pt>
                <c:pt idx="4">
                  <c:v>2.7867815266962261</c:v>
                </c:pt>
                <c:pt idx="5">
                  <c:v>4.3224652788768321</c:v>
                </c:pt>
                <c:pt idx="6">
                  <c:v>6.1686049557279787</c:v>
                </c:pt>
                <c:pt idx="7">
                  <c:v>8.3071870623176576</c:v>
                </c:pt>
                <c:pt idx="8">
                  <c:v>10.717344630440939</c:v>
                </c:pt>
                <c:pt idx="9">
                  <c:v>13.375560825655057</c:v>
                </c:pt>
                <c:pt idx="10">
                  <c:v>16.255898410078675</c:v>
                </c:pt>
                <c:pt idx="11">
                  <c:v>19.330252821998485</c:v>
                </c:pt>
                <c:pt idx="12">
                  <c:v>22.568626402888018</c:v>
                </c:pt>
                <c:pt idx="13">
                  <c:v>25.939421096100364</c:v>
                </c:pt>
                <c:pt idx="14">
                  <c:v>29.409746761260791</c:v>
                </c:pt>
                <c:pt idx="15">
                  <c:v>32.945742096017355</c:v>
                </c:pt>
                <c:pt idx="16">
                  <c:v>36.512905033792464</c:v>
                </c:pt>
                <c:pt idx="17">
                  <c:v>40.07642939371749</c:v>
                </c:pt>
                <c:pt idx="18">
                  <c:v>43.60154449792747</c:v>
                </c:pt>
                <c:pt idx="19">
                  <c:v>47.053854442439217</c:v>
                </c:pt>
                <c:pt idx="20">
                  <c:v>50.399673711216835</c:v>
                </c:pt>
                <c:pt idx="21">
                  <c:v>53.606355858708405</c:v>
                </c:pt>
                <c:pt idx="22">
                  <c:v>56.642612053772552</c:v>
                </c:pt>
                <c:pt idx="23">
                  <c:v>59.4788163768389</c:v>
                </c:pt>
                <c:pt idx="24">
                  <c:v>62.087294891400759</c:v>
                </c:pt>
                <c:pt idx="25">
                  <c:v>64.442595669258196</c:v>
                </c:pt>
                <c:pt idx="26">
                  <c:v>66.521737134771314</c:v>
                </c:pt>
                <c:pt idx="27">
                  <c:v>68.304432304933655</c:v>
                </c:pt>
                <c:pt idx="28">
                  <c:v>69.773286737268421</c:v>
                </c:pt>
                <c:pt idx="29">
                  <c:v>70.91396825409457</c:v>
                </c:pt>
                <c:pt idx="30">
                  <c:v>71.71534678709709</c:v>
                </c:pt>
                <c:pt idx="31">
                  <c:v>72.169602977684718</c:v>
                </c:pt>
                <c:pt idx="32">
                  <c:v>72.272304473479366</c:v>
                </c:pt>
                <c:pt idx="33">
                  <c:v>72.02244917648315</c:v>
                </c:pt>
                <c:pt idx="34">
                  <c:v>71.422475020933973</c:v>
                </c:pt>
                <c:pt idx="35">
                  <c:v>70.478236185443478</c:v>
                </c:pt>
                <c:pt idx="36">
                  <c:v>69.198945971524537</c:v>
                </c:pt>
                <c:pt idx="37">
                  <c:v>67.597086905864572</c:v>
                </c:pt>
                <c:pt idx="38">
                  <c:v>65.688288943511338</c:v>
                </c:pt>
                <c:pt idx="39">
                  <c:v>63.491176960389538</c:v>
                </c:pt>
                <c:pt idx="40">
                  <c:v>61.06370013007426</c:v>
                </c:pt>
                <c:pt idx="41">
                  <c:v>58.61584063068522</c:v>
                </c:pt>
                <c:pt idx="42">
                  <c:v>56.266108433048025</c:v>
                </c:pt>
                <c:pt idx="43">
                  <c:v>54.010569909701054</c:v>
                </c:pt>
                <c:pt idx="44">
                  <c:v>51.845449120439163</c:v>
                </c:pt>
                <c:pt idx="45">
                  <c:v>49.767121491107481</c:v>
                </c:pt>
                <c:pt idx="46">
                  <c:v>47.772107745793058</c:v>
                </c:pt>
                <c:pt idx="47">
                  <c:v>45.857068082256802</c:v>
                </c:pt>
                <c:pt idx="48">
                  <c:v>44.018796580854648</c:v>
                </c:pt>
                <c:pt idx="49">
                  <c:v>42.254215837588312</c:v>
                </c:pt>
                <c:pt idx="50">
                  <c:v>40.560371812300787</c:v>
                </c:pt>
                <c:pt idx="51">
                  <c:v>38.934428883392158</c:v>
                </c:pt>
                <c:pt idx="52">
                  <c:v>37.37366510077689</c:v>
                </c:pt>
                <c:pt idx="53">
                  <c:v>35.875467629135883</c:v>
                </c:pt>
                <c:pt idx="54">
                  <c:v>34.437328373834639</c:v>
                </c:pt>
                <c:pt idx="55">
                  <c:v>33.056839782185172</c:v>
                </c:pt>
                <c:pt idx="56">
                  <c:v>31.731690813022887</c:v>
                </c:pt>
                <c:pt idx="57">
                  <c:v>30.459663067850606</c:v>
                </c:pt>
                <c:pt idx="58">
                  <c:v>29.23862707707373</c:v>
                </c:pt>
                <c:pt idx="59">
                  <c:v>28.066538735108683</c:v>
                </c:pt>
                <c:pt idx="60">
                  <c:v>26.941435878397431</c:v>
                </c:pt>
                <c:pt idx="61">
                  <c:v>25.86143500059875</c:v>
                </c:pt>
                <c:pt idx="62">
                  <c:v>24.824728099457818</c:v>
                </c:pt>
                <c:pt idx="63">
                  <c:v>23.829579650075221</c:v>
                </c:pt>
                <c:pt idx="64">
                  <c:v>22.874323699508345</c:v>
                </c:pt>
                <c:pt idx="65">
                  <c:v>21.957361077841661</c:v>
                </c:pt>
                <c:pt idx="66">
                  <c:v>21.077156721056575</c:v>
                </c:pt>
                <c:pt idx="67">
                  <c:v>20.232237101219443</c:v>
                </c:pt>
                <c:pt idx="68">
                  <c:v>19.421187759685694</c:v>
                </c:pt>
                <c:pt idx="69">
                  <c:v>18.642650939190087</c:v>
                </c:pt>
                <c:pt idx="70">
                  <c:v>17.895323310859638</c:v>
                </c:pt>
                <c:pt idx="71">
                  <c:v>17.177953792343491</c:v>
                </c:pt>
                <c:pt idx="72">
                  <c:v>16.489341453407537</c:v>
                </c:pt>
                <c:pt idx="73">
                  <c:v>15.828333505487368</c:v>
                </c:pt>
                <c:pt idx="74">
                  <c:v>15.193823371833949</c:v>
                </c:pt>
                <c:pt idx="75">
                  <c:v>14.584748835021443</c:v>
                </c:pt>
                <c:pt idx="76">
                  <c:v>14.000090258715696</c:v>
                </c:pt>
                <c:pt idx="77">
                  <c:v>13.438868880726794</c:v>
                </c:pt>
                <c:pt idx="78">
                  <c:v>12.900145174487955</c:v>
                </c:pt>
                <c:pt idx="79">
                  <c:v>12.383017276217736</c:v>
                </c:pt>
                <c:pt idx="80">
                  <c:v>11.886619475132647</c:v>
                </c:pt>
                <c:pt idx="81">
                  <c:v>11.410120764182512</c:v>
                </c:pt>
                <c:pt idx="82">
                  <c:v>10.952723448882507</c:v>
                </c:pt>
                <c:pt idx="83">
                  <c:v>10.51366181191295</c:v>
                </c:pt>
                <c:pt idx="84">
                  <c:v>10.092200831251223</c:v>
                </c:pt>
                <c:pt idx="85">
                  <c:v>9.6876349496898939</c:v>
                </c:pt>
                <c:pt idx="86">
                  <c:v>9.2992868936812059</c:v>
                </c:pt>
                <c:pt idx="87">
                  <c:v>8.9265065395305037</c:v>
                </c:pt>
                <c:pt idx="88">
                  <c:v>8.5686698250405051</c:v>
                </c:pt>
                <c:pt idx="89">
                  <c:v>8.2251777047845422</c:v>
                </c:pt>
                <c:pt idx="90">
                  <c:v>7.895455147259673</c:v>
                </c:pt>
                <c:pt idx="91">
                  <c:v>7.5789501722409502</c:v>
                </c:pt>
                <c:pt idx="92">
                  <c:v>7.2751329267252451</c:v>
                </c:pt>
                <c:pt idx="93">
                  <c:v>6.9834947979176585</c:v>
                </c:pt>
                <c:pt idx="94">
                  <c:v>6.7035475617756841</c:v>
                </c:pt>
                <c:pt idx="95">
                  <c:v>6.4348225656856251</c:v>
                </c:pt>
                <c:pt idx="96">
                  <c:v>6.1768699439030659</c:v>
                </c:pt>
                <c:pt idx="97">
                  <c:v>5.929257864443982</c:v>
                </c:pt>
                <c:pt idx="98">
                  <c:v>5.6915718061656628</c:v>
                </c:pt>
                <c:pt idx="99">
                  <c:v>5.4634138648273591</c:v>
                </c:pt>
                <c:pt idx="100">
                  <c:v>5.2444020869687673</c:v>
                </c:pt>
                <c:pt idx="101">
                  <c:v>5.0341698304914084</c:v>
                </c:pt>
                <c:pt idx="102">
                  <c:v>4.8323651508723167</c:v>
                </c:pt>
                <c:pt idx="103">
                  <c:v>4.6386502119825623</c:v>
                </c:pt>
                <c:pt idx="104">
                  <c:v>4.4527007205243461</c:v>
                </c:pt>
                <c:pt idx="105">
                  <c:v>4.2742053831397069</c:v>
                </c:pt>
                <c:pt idx="106">
                  <c:v>4.1028653852822004</c:v>
                </c:pt>
                <c:pt idx="107">
                  <c:v>3.9383938909789755</c:v>
                </c:pt>
                <c:pt idx="108">
                  <c:v>3.7805155626458933</c:v>
                </c:pt>
                <c:pt idx="109">
                  <c:v>3.6289661001518354</c:v>
                </c:pt>
                <c:pt idx="110">
                  <c:v>3.4834917983605118</c:v>
                </c:pt>
                <c:pt idx="111">
                  <c:v>3.343849122409059</c:v>
                </c:pt>
                <c:pt idx="112">
                  <c:v>3.2098043000124994</c:v>
                </c:pt>
                <c:pt idx="113">
                  <c:v>3.0811329301114188</c:v>
                </c:pt>
                <c:pt idx="114">
                  <c:v>2.9576196072078322</c:v>
                </c:pt>
                <c:pt idx="115">
                  <c:v>2.8390575607602506</c:v>
                </c:pt>
                <c:pt idx="116">
                  <c:v>2.72524830903434</c:v>
                </c:pt>
                <c:pt idx="117">
                  <c:v>2.6160013268296352</c:v>
                </c:pt>
                <c:pt idx="118">
                  <c:v>2.5111337265261184</c:v>
                </c:pt>
                <c:pt idx="119">
                  <c:v>2.410469951916665</c:v>
                </c:pt>
                <c:pt idx="120">
                  <c:v>2.3138414843127988</c:v>
                </c:pt>
                <c:pt idx="121">
                  <c:v>2.2210865604318286</c:v>
                </c:pt>
                <c:pt idx="122">
                  <c:v>2.1320499015929926</c:v>
                </c:pt>
                <c:pt idx="123">
                  <c:v>2.046582453769346</c:v>
                </c:pt>
                <c:pt idx="124">
                  <c:v>1.9645411380601638</c:v>
                </c:pt>
                <c:pt idx="125">
                  <c:v>1.8857886111661601</c:v>
                </c:pt>
                <c:pt idx="126">
                  <c:v>1.8101930354665261</c:v>
                </c:pt>
                <c:pt idx="127">
                  <c:v>1.7376278583129032</c:v>
                </c:pt>
                <c:pt idx="128">
                  <c:v>1.6679716001707678</c:v>
                </c:pt>
                <c:pt idx="129">
                  <c:v>1.6011076512536226</c:v>
                </c:pt>
                <c:pt idx="130">
                  <c:v>1.5369240763094747</c:v>
                </c:pt>
                <c:pt idx="131">
                  <c:v>1.4753134272328559</c:v>
                </c:pt>
                <c:pt idx="132">
                  <c:v>1.4161725631886626</c:v>
                </c:pt>
                <c:pt idx="133">
                  <c:v>1.3594024779466736</c:v>
                </c:pt>
                <c:pt idx="134">
                  <c:v>1.3049081341377253</c:v>
                </c:pt>
                <c:pt idx="135">
                  <c:v>1.2525983041540387</c:v>
                </c:pt>
                <c:pt idx="136">
                  <c:v>1.2023854174273796</c:v>
                </c:pt>
                <c:pt idx="137">
                  <c:v>1.1541854138293854</c:v>
                </c:pt>
                <c:pt idx="138">
                  <c:v>1.1079176029486109</c:v>
                </c:pt>
                <c:pt idx="139">
                  <c:v>1.063504529008757</c:v>
                </c:pt>
                <c:pt idx="140">
                  <c:v>1.0208718412018938</c:v>
                </c:pt>
                <c:pt idx="141">
                  <c:v>0.97994816921965755</c:v>
                </c:pt>
                <c:pt idx="142">
                  <c:v>0.94066500377400786</c:v>
                </c:pt>
                <c:pt idx="143">
                  <c:v>0.90295658190756023</c:v>
                </c:pt>
                <c:pt idx="144">
                  <c:v>0.86675977690147676</c:v>
                </c:pt>
                <c:pt idx="145">
                  <c:v>0.83201399259661024</c:v>
                </c:pt>
                <c:pt idx="146">
                  <c:v>0.79866106195100861</c:v>
                </c:pt>
                <c:pt idx="147">
                  <c:v>0.76664514966392994</c:v>
                </c:pt>
                <c:pt idx="148">
                  <c:v>0.73591265870337685</c:v>
                </c:pt>
                <c:pt idx="149">
                  <c:v>0.70641214058065549</c:v>
                </c:pt>
                <c:pt idx="150">
                  <c:v>0.67809420922175201</c:v>
                </c:pt>
                <c:pt idx="151">
                  <c:v>0.65091145829135688</c:v>
                </c:pt>
                <c:pt idx="152">
                  <c:v>0.62481838183110905</c:v>
                </c:pt>
                <c:pt idx="153">
                  <c:v>0.59977129807922047</c:v>
                </c:pt>
                <c:pt idx="154">
                  <c:v>0.57572827634393842</c:v>
                </c:pt>
                <c:pt idx="155">
                  <c:v>0.55264906680843107</c:v>
                </c:pt>
                <c:pt idx="156">
                  <c:v>0.53049503314958235</c:v>
                </c:pt>
                <c:pt idx="157">
                  <c:v>0.50922908785789944</c:v>
                </c:pt>
                <c:pt idx="158">
                  <c:v>0.48881563015024432</c:v>
                </c:pt>
                <c:pt idx="159">
                  <c:v>0.46922048637146407</c:v>
                </c:pt>
                <c:pt idx="160">
                  <c:v>0.45041085278513271</c:v>
                </c:pt>
                <c:pt idx="161">
                  <c:v>0.43235524065764175</c:v>
                </c:pt>
                <c:pt idx="162">
                  <c:v>0.4150234235437103</c:v>
                </c:pt>
                <c:pt idx="163">
                  <c:v>0.39838638668504617</c:v>
                </c:pt>
                <c:pt idx="164">
                  <c:v>0.38241627843747927</c:v>
                </c:pt>
                <c:pt idx="165">
                  <c:v>0.36708636364521863</c:v>
                </c:pt>
                <c:pt idx="166">
                  <c:v>0.35237097888420577</c:v>
                </c:pt>
                <c:pt idx="167">
                  <c:v>0.33824548949962335</c:v>
                </c:pt>
                <c:pt idx="168">
                  <c:v>0.32468624836563603</c:v>
                </c:pt>
                <c:pt idx="169">
                  <c:v>0.31167055629833929</c:v>
                </c:pt>
                <c:pt idx="170">
                  <c:v>0.29917662405562184</c:v>
                </c:pt>
                <c:pt idx="171">
                  <c:v>0.28718353586034828</c:v>
                </c:pt>
                <c:pt idx="172">
                  <c:v>0.2756712143857829</c:v>
                </c:pt>
                <c:pt idx="173">
                  <c:v>0.26462038714464081</c:v>
                </c:pt>
                <c:pt idx="174">
                  <c:v>0.25401255422550562</c:v>
                </c:pt>
                <c:pt idx="175">
                  <c:v>0.2438299573225913</c:v>
                </c:pt>
                <c:pt idx="176">
                  <c:v>0.23405555000701209</c:v>
                </c:pt>
                <c:pt idx="177">
                  <c:v>0.22467296918978416</c:v>
                </c:pt>
                <c:pt idx="178">
                  <c:v>0.21566650772879117</c:v>
                </c:pt>
                <c:pt idx="179">
                  <c:v>0.20702108813385281</c:v>
                </c:pt>
                <c:pt idx="180">
                  <c:v>0.19872223732587962</c:v>
                </c:pt>
                <c:pt idx="181">
                  <c:v>0.19075606240785439</c:v>
                </c:pt>
                <c:pt idx="182">
                  <c:v>0.18310922740708538</c:v>
                </c:pt>
                <c:pt idx="183">
                  <c:v>0.17576893094978863</c:v>
                </c:pt>
                <c:pt idx="184">
                  <c:v>0.16872288483063125</c:v>
                </c:pt>
                <c:pt idx="185">
                  <c:v>0.16195929344135732</c:v>
                </c:pt>
                <c:pt idx="186">
                  <c:v>0.15546683402405581</c:v>
                </c:pt>
                <c:pt idx="187">
                  <c:v>0.14923463771601897</c:v>
                </c:pt>
                <c:pt idx="188">
                  <c:v>0.14325227135445082</c:v>
                </c:pt>
                <c:pt idx="189">
                  <c:v>0.1375097200105741</c:v>
                </c:pt>
                <c:pt idx="190">
                  <c:v>0.13199737022388908</c:v>
                </c:pt>
                <c:pt idx="191">
                  <c:v>0.12670599390852241</c:v>
                </c:pt>
                <c:pt idx="192">
                  <c:v>0.12162673290472112</c:v>
                </c:pt>
                <c:pt idx="193">
                  <c:v>0.11675108414962962</c:v>
                </c:pt>
                <c:pt idx="194">
                  <c:v>0.11207088544252766</c:v>
                </c:pt>
                <c:pt idx="195">
                  <c:v>0.10757830178069469</c:v>
                </c:pt>
                <c:pt idx="196">
                  <c:v>0.10326581224303039</c:v>
                </c:pt>
                <c:pt idx="197">
                  <c:v>9.9126197399469138E-2</c:v>
                </c:pt>
                <c:pt idx="198">
                  <c:v>9.5152527225114775E-2</c:v>
                </c:pt>
                <c:pt idx="199">
                  <c:v>9.1338149498859711E-2</c:v>
                </c:pt>
                <c:pt idx="200">
                  <c:v>8.767667866707031E-2</c:v>
                </c:pt>
                <c:pt idx="201">
                  <c:v>8.4161985153691693E-2</c:v>
                </c:pt>
                <c:pt idx="202">
                  <c:v>8.0788185098879084E-2</c:v>
                </c:pt>
                <c:pt idx="203">
                  <c:v>7.7549630508976425E-2</c:v>
                </c:pt>
                <c:pt idx="204">
                  <c:v>7.4440899801352489E-2</c:v>
                </c:pt>
                <c:pt idx="205">
                  <c:v>7.1456788728265525E-2</c:v>
                </c:pt>
                <c:pt idx="206">
                  <c:v>6.8592301664564412E-2</c:v>
                </c:pt>
                <c:pt idx="207">
                  <c:v>6.58426432446374E-2</c:v>
                </c:pt>
                <c:pt idx="208">
                  <c:v>6.3203210334611515E-2</c:v>
                </c:pt>
                <c:pt idx="209">
                  <c:v>6.0669584326362692E-2</c:v>
                </c:pt>
                <c:pt idx="210">
                  <c:v>5.8237523740434817E-2</c:v>
                </c:pt>
                <c:pt idx="211">
                  <c:v>5.5902957125485972E-2</c:v>
                </c:pt>
                <c:pt idx="212">
                  <c:v>5.3661976242374308E-2</c:v>
                </c:pt>
                <c:pt idx="213">
                  <c:v>5.15108295214734E-2</c:v>
                </c:pt>
                <c:pt idx="214">
                  <c:v>4.9445915782264156E-2</c:v>
                </c:pt>
                <c:pt idx="215">
                  <c:v>4.7463778204688827E-2</c:v>
                </c:pt>
                <c:pt idx="216">
                  <c:v>4.5561098542176603E-2</c:v>
                </c:pt>
                <c:pt idx="217">
                  <c:v>4.3734691566649421E-2</c:v>
                </c:pt>
                <c:pt idx="218">
                  <c:v>4.1981499736212798E-2</c:v>
                </c:pt>
                <c:pt idx="219">
                  <c:v>4.0298588076601943E-2</c:v>
                </c:pt>
                <c:pt idx="220">
                  <c:v>3.8683139267814588E-2</c:v>
                </c:pt>
                <c:pt idx="221">
                  <c:v>3.7132448927707375E-2</c:v>
                </c:pt>
                <c:pt idx="222">
                  <c:v>3.5643921084657443E-2</c:v>
                </c:pt>
                <c:pt idx="223">
                  <c:v>3.4215063831711828E-2</c:v>
                </c:pt>
                <c:pt idx="224">
                  <c:v>3.2843485154948907E-2</c:v>
                </c:pt>
                <c:pt idx="225">
                  <c:v>3.1526888929067909E-2</c:v>
                </c:pt>
                <c:pt idx="226">
                  <c:v>3.0263071073503761E-2</c:v>
                </c:pt>
                <c:pt idx="227">
                  <c:v>2.904991586263115E-2</c:v>
                </c:pt>
                <c:pt idx="228">
                  <c:v>2.7885392383881581E-2</c:v>
                </c:pt>
                <c:pt idx="229">
                  <c:v>2.676755113784391E-2</c:v>
                </c:pt>
                <c:pt idx="230">
                  <c:v>2.5694520774656244E-2</c:v>
                </c:pt>
                <c:pt idx="231">
                  <c:v>2.4664504961226776E-2</c:v>
                </c:pt>
                <c:pt idx="232">
                  <c:v>2.3675779374037382E-2</c:v>
                </c:pt>
                <c:pt idx="233">
                  <c:v>2.2726688812497099E-2</c:v>
                </c:pt>
                <c:pt idx="234">
                  <c:v>2.1815644428012964E-2</c:v>
                </c:pt>
                <c:pt idx="235">
                  <c:v>2.0941121064137983E-2</c:v>
                </c:pt>
                <c:pt idx="236">
                  <c:v>2.0101654703345639E-2</c:v>
                </c:pt>
                <c:pt idx="237">
                  <c:v>1.9295840016154964E-2</c:v>
                </c:pt>
                <c:pt idx="238">
                  <c:v>1.8522328008503567E-2</c:v>
                </c:pt>
                <c:pt idx="239">
                  <c:v>1.7779823763431082E-2</c:v>
                </c:pt>
                <c:pt idx="240">
                  <c:v>1.7067084273290935E-2</c:v>
                </c:pt>
                <c:pt idx="241">
                  <c:v>1.6382916358862951E-2</c:v>
                </c:pt>
                <c:pt idx="242">
                  <c:v>1.5726174671881782E-2</c:v>
                </c:pt>
                <c:pt idx="243">
                  <c:v>1.5095759777638258E-2</c:v>
                </c:pt>
                <c:pt idx="244">
                  <c:v>1.4490616314443728E-2</c:v>
                </c:pt>
                <c:pt idx="245">
                  <c:v>1.3909731226875256E-2</c:v>
                </c:pt>
                <c:pt idx="246">
                  <c:v>1.335213206984537E-2</c:v>
                </c:pt>
                <c:pt idx="247">
                  <c:v>1.2816885380656106E-2</c:v>
                </c:pt>
                <c:pt idx="248">
                  <c:v>1.2303095116312663E-2</c:v>
                </c:pt>
                <c:pt idx="249">
                  <c:v>1.1809901153480408E-2</c:v>
                </c:pt>
                <c:pt idx="250">
                  <c:v>1.1336477848574012E-2</c:v>
                </c:pt>
                <c:pt idx="251">
                  <c:v>1.0882032655568431E-2</c:v>
                </c:pt>
                <c:pt idx="252">
                  <c:v>1.0445804799217574E-2</c:v>
                </c:pt>
                <c:pt idx="253">
                  <c:v>1.0027064001459474E-2</c:v>
                </c:pt>
                <c:pt idx="254">
                  <c:v>9.6251092588764079E-3</c:v>
                </c:pt>
                <c:pt idx="255">
                  <c:v>9.2392676691625351E-3</c:v>
                </c:pt>
                <c:pt idx="256">
                  <c:v>8.8688933046353041E-3</c:v>
                </c:pt>
                <c:pt idx="257">
                  <c:v>8.5133661309040407E-3</c:v>
                </c:pt>
                <c:pt idx="258">
                  <c:v>8.172090968886013E-3</c:v>
                </c:pt>
                <c:pt idx="259">
                  <c:v>7.8444964984322636E-3</c:v>
                </c:pt>
                <c:pt idx="260">
                  <c:v>7.5300343018947424E-3</c:v>
                </c:pt>
                <c:pt idx="261">
                  <c:v>7.2281779460342975E-3</c:v>
                </c:pt>
                <c:pt idx="262">
                  <c:v>6.9384221007320309E-3</c:v>
                </c:pt>
                <c:pt idx="263">
                  <c:v>6.6602816930287807E-3</c:v>
                </c:pt>
                <c:pt idx="264">
                  <c:v>6.3932910950768359E-3</c:v>
                </c:pt>
                <c:pt idx="265">
                  <c:v>6.1370033446439681E-3</c:v>
                </c:pt>
                <c:pt idx="266">
                  <c:v>5.8909893968653523E-3</c:v>
                </c:pt>
                <c:pt idx="267">
                  <c:v>5.6548374059902633E-3</c:v>
                </c:pt>
                <c:pt idx="268">
                  <c:v>5.4281520359214918E-3</c:v>
                </c:pt>
                <c:pt idx="269">
                  <c:v>5.2105537983932393E-3</c:v>
                </c:pt>
                <c:pt idx="270">
                  <c:v>5.0016784176792426E-3</c:v>
                </c:pt>
                <c:pt idx="271">
                  <c:v>4.8011762207680548E-3</c:v>
                </c:pt>
                <c:pt idx="272">
                  <c:v>4.6087115519842644E-3</c:v>
                </c:pt>
                <c:pt idx="273">
                  <c:v>4.4239622110757116E-3</c:v>
                </c:pt>
                <c:pt idx="274">
                  <c:v>4.2466189138262549E-3</c:v>
                </c:pt>
                <c:pt idx="275">
                  <c:v>4.0763847742907831E-3</c:v>
                </c:pt>
                <c:pt idx="276">
                  <c:v>3.9129748077860156E-3</c:v>
                </c:pt>
                <c:pt idx="277">
                  <c:v>3.7561154538047589E-3</c:v>
                </c:pt>
                <c:pt idx="278">
                  <c:v>3.6055441180551642E-3</c:v>
                </c:pt>
                <c:pt idx="279">
                  <c:v>3.4610087328582739E-3</c:v>
                </c:pt>
                <c:pt idx="280">
                  <c:v>3.3222673351678469E-3</c:v>
                </c:pt>
                <c:pt idx="281">
                  <c:v>3.1890876615061248E-3</c:v>
                </c:pt>
                <c:pt idx="282">
                  <c:v>3.0612467591374006E-3</c:v>
                </c:pt>
                <c:pt idx="283">
                  <c:v>2.938530612828439E-3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E1D-4FF9-BD7B-D727C0A5B0F6}"/>
            </c:ext>
          </c:extLst>
        </c:ser>
        <c:ser>
          <c:idx val="3"/>
          <c:order val="3"/>
          <c:tx>
            <c:v>25 Year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'HydoFlow Output'!$G$3:$G$286</c:f>
              <c:numCache>
                <c:formatCode>0.000</c:formatCode>
                <c:ptCount val="28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  <c:pt idx="121">
                  <c:v>726</c:v>
                </c:pt>
                <c:pt idx="122">
                  <c:v>732</c:v>
                </c:pt>
                <c:pt idx="123">
                  <c:v>738</c:v>
                </c:pt>
                <c:pt idx="124">
                  <c:v>744</c:v>
                </c:pt>
                <c:pt idx="125">
                  <c:v>750</c:v>
                </c:pt>
                <c:pt idx="126">
                  <c:v>756</c:v>
                </c:pt>
                <c:pt idx="127">
                  <c:v>762</c:v>
                </c:pt>
                <c:pt idx="128">
                  <c:v>768</c:v>
                </c:pt>
                <c:pt idx="129">
                  <c:v>774</c:v>
                </c:pt>
                <c:pt idx="130">
                  <c:v>780</c:v>
                </c:pt>
                <c:pt idx="131">
                  <c:v>786</c:v>
                </c:pt>
                <c:pt idx="132">
                  <c:v>792</c:v>
                </c:pt>
                <c:pt idx="133">
                  <c:v>798</c:v>
                </c:pt>
                <c:pt idx="134">
                  <c:v>804</c:v>
                </c:pt>
                <c:pt idx="135">
                  <c:v>810</c:v>
                </c:pt>
                <c:pt idx="136">
                  <c:v>816</c:v>
                </c:pt>
                <c:pt idx="137">
                  <c:v>822</c:v>
                </c:pt>
                <c:pt idx="138">
                  <c:v>828</c:v>
                </c:pt>
                <c:pt idx="139">
                  <c:v>834</c:v>
                </c:pt>
                <c:pt idx="140">
                  <c:v>840</c:v>
                </c:pt>
                <c:pt idx="141">
                  <c:v>846</c:v>
                </c:pt>
                <c:pt idx="142">
                  <c:v>852</c:v>
                </c:pt>
                <c:pt idx="143">
                  <c:v>858</c:v>
                </c:pt>
                <c:pt idx="144">
                  <c:v>864</c:v>
                </c:pt>
                <c:pt idx="145">
                  <c:v>870</c:v>
                </c:pt>
                <c:pt idx="146">
                  <c:v>876</c:v>
                </c:pt>
                <c:pt idx="147">
                  <c:v>882</c:v>
                </c:pt>
                <c:pt idx="148">
                  <c:v>888</c:v>
                </c:pt>
                <c:pt idx="149">
                  <c:v>894</c:v>
                </c:pt>
                <c:pt idx="150">
                  <c:v>900</c:v>
                </c:pt>
                <c:pt idx="151">
                  <c:v>906</c:v>
                </c:pt>
                <c:pt idx="152">
                  <c:v>912</c:v>
                </c:pt>
                <c:pt idx="153">
                  <c:v>918</c:v>
                </c:pt>
                <c:pt idx="154">
                  <c:v>924</c:v>
                </c:pt>
                <c:pt idx="155">
                  <c:v>930</c:v>
                </c:pt>
                <c:pt idx="156">
                  <c:v>936</c:v>
                </c:pt>
                <c:pt idx="157">
                  <c:v>942</c:v>
                </c:pt>
                <c:pt idx="158">
                  <c:v>948</c:v>
                </c:pt>
                <c:pt idx="159">
                  <c:v>954</c:v>
                </c:pt>
                <c:pt idx="160">
                  <c:v>960</c:v>
                </c:pt>
                <c:pt idx="161">
                  <c:v>966</c:v>
                </c:pt>
                <c:pt idx="162">
                  <c:v>972</c:v>
                </c:pt>
                <c:pt idx="163">
                  <c:v>978</c:v>
                </c:pt>
                <c:pt idx="164">
                  <c:v>984</c:v>
                </c:pt>
                <c:pt idx="165">
                  <c:v>990</c:v>
                </c:pt>
                <c:pt idx="166">
                  <c:v>996</c:v>
                </c:pt>
                <c:pt idx="167">
                  <c:v>1002</c:v>
                </c:pt>
                <c:pt idx="168">
                  <c:v>1008</c:v>
                </c:pt>
                <c:pt idx="169">
                  <c:v>1014</c:v>
                </c:pt>
                <c:pt idx="170">
                  <c:v>1020</c:v>
                </c:pt>
                <c:pt idx="171">
                  <c:v>1026</c:v>
                </c:pt>
                <c:pt idx="172">
                  <c:v>1032</c:v>
                </c:pt>
                <c:pt idx="173">
                  <c:v>1038</c:v>
                </c:pt>
                <c:pt idx="174">
                  <c:v>1044</c:v>
                </c:pt>
                <c:pt idx="175">
                  <c:v>1050</c:v>
                </c:pt>
                <c:pt idx="176">
                  <c:v>1056</c:v>
                </c:pt>
                <c:pt idx="177">
                  <c:v>1062</c:v>
                </c:pt>
                <c:pt idx="178">
                  <c:v>1068</c:v>
                </c:pt>
                <c:pt idx="179">
                  <c:v>1074</c:v>
                </c:pt>
                <c:pt idx="180">
                  <c:v>1080</c:v>
                </c:pt>
                <c:pt idx="181">
                  <c:v>1086</c:v>
                </c:pt>
                <c:pt idx="182">
                  <c:v>1092</c:v>
                </c:pt>
                <c:pt idx="183">
                  <c:v>1098</c:v>
                </c:pt>
                <c:pt idx="184">
                  <c:v>1104</c:v>
                </c:pt>
                <c:pt idx="185">
                  <c:v>1110</c:v>
                </c:pt>
                <c:pt idx="186">
                  <c:v>1116</c:v>
                </c:pt>
                <c:pt idx="187">
                  <c:v>1122</c:v>
                </c:pt>
                <c:pt idx="188">
                  <c:v>1128</c:v>
                </c:pt>
                <c:pt idx="189">
                  <c:v>1134</c:v>
                </c:pt>
                <c:pt idx="190">
                  <c:v>1140</c:v>
                </c:pt>
                <c:pt idx="191">
                  <c:v>1146</c:v>
                </c:pt>
                <c:pt idx="192">
                  <c:v>1152</c:v>
                </c:pt>
                <c:pt idx="193">
                  <c:v>1158</c:v>
                </c:pt>
                <c:pt idx="194">
                  <c:v>1164</c:v>
                </c:pt>
                <c:pt idx="195">
                  <c:v>1170</c:v>
                </c:pt>
                <c:pt idx="196">
                  <c:v>1176</c:v>
                </c:pt>
                <c:pt idx="197">
                  <c:v>1182</c:v>
                </c:pt>
                <c:pt idx="198">
                  <c:v>1188</c:v>
                </c:pt>
                <c:pt idx="199">
                  <c:v>1194</c:v>
                </c:pt>
                <c:pt idx="200">
                  <c:v>1200</c:v>
                </c:pt>
                <c:pt idx="201">
                  <c:v>1206</c:v>
                </c:pt>
                <c:pt idx="202">
                  <c:v>1212</c:v>
                </c:pt>
                <c:pt idx="203">
                  <c:v>1218</c:v>
                </c:pt>
                <c:pt idx="204">
                  <c:v>1224</c:v>
                </c:pt>
                <c:pt idx="205">
                  <c:v>1230</c:v>
                </c:pt>
                <c:pt idx="206">
                  <c:v>1236</c:v>
                </c:pt>
                <c:pt idx="207">
                  <c:v>1242</c:v>
                </c:pt>
                <c:pt idx="208">
                  <c:v>1248</c:v>
                </c:pt>
                <c:pt idx="209">
                  <c:v>1254</c:v>
                </c:pt>
                <c:pt idx="210">
                  <c:v>1260</c:v>
                </c:pt>
                <c:pt idx="211">
                  <c:v>1266</c:v>
                </c:pt>
                <c:pt idx="212">
                  <c:v>1272</c:v>
                </c:pt>
                <c:pt idx="213">
                  <c:v>1278</c:v>
                </c:pt>
                <c:pt idx="214">
                  <c:v>1284</c:v>
                </c:pt>
                <c:pt idx="215">
                  <c:v>1290</c:v>
                </c:pt>
                <c:pt idx="216">
                  <c:v>1296</c:v>
                </c:pt>
                <c:pt idx="217">
                  <c:v>1302</c:v>
                </c:pt>
                <c:pt idx="218">
                  <c:v>1308</c:v>
                </c:pt>
                <c:pt idx="219">
                  <c:v>1314</c:v>
                </c:pt>
                <c:pt idx="220">
                  <c:v>1320</c:v>
                </c:pt>
                <c:pt idx="221">
                  <c:v>1326</c:v>
                </c:pt>
                <c:pt idx="222">
                  <c:v>1332</c:v>
                </c:pt>
                <c:pt idx="223">
                  <c:v>1338</c:v>
                </c:pt>
                <c:pt idx="224">
                  <c:v>1344</c:v>
                </c:pt>
                <c:pt idx="225">
                  <c:v>1350</c:v>
                </c:pt>
                <c:pt idx="226">
                  <c:v>1356</c:v>
                </c:pt>
                <c:pt idx="227">
                  <c:v>1362</c:v>
                </c:pt>
                <c:pt idx="228">
                  <c:v>1368</c:v>
                </c:pt>
                <c:pt idx="229">
                  <c:v>1374</c:v>
                </c:pt>
                <c:pt idx="230">
                  <c:v>1380</c:v>
                </c:pt>
                <c:pt idx="231">
                  <c:v>1386</c:v>
                </c:pt>
                <c:pt idx="232">
                  <c:v>1392</c:v>
                </c:pt>
                <c:pt idx="233">
                  <c:v>1398</c:v>
                </c:pt>
                <c:pt idx="234">
                  <c:v>1404</c:v>
                </c:pt>
                <c:pt idx="235">
                  <c:v>1410</c:v>
                </c:pt>
                <c:pt idx="236">
                  <c:v>1416</c:v>
                </c:pt>
                <c:pt idx="237">
                  <c:v>1422</c:v>
                </c:pt>
                <c:pt idx="238">
                  <c:v>1428</c:v>
                </c:pt>
                <c:pt idx="239">
                  <c:v>1434</c:v>
                </c:pt>
                <c:pt idx="240">
                  <c:v>1440</c:v>
                </c:pt>
                <c:pt idx="241">
                  <c:v>1446</c:v>
                </c:pt>
                <c:pt idx="242">
                  <c:v>1452</c:v>
                </c:pt>
                <c:pt idx="243">
                  <c:v>1458</c:v>
                </c:pt>
                <c:pt idx="244">
                  <c:v>1464</c:v>
                </c:pt>
                <c:pt idx="245">
                  <c:v>1470</c:v>
                </c:pt>
                <c:pt idx="246">
                  <c:v>1476</c:v>
                </c:pt>
                <c:pt idx="247">
                  <c:v>1482</c:v>
                </c:pt>
                <c:pt idx="248">
                  <c:v>1488</c:v>
                </c:pt>
                <c:pt idx="249">
                  <c:v>1494</c:v>
                </c:pt>
                <c:pt idx="250">
                  <c:v>1500</c:v>
                </c:pt>
                <c:pt idx="251">
                  <c:v>1506</c:v>
                </c:pt>
                <c:pt idx="252">
                  <c:v>1512</c:v>
                </c:pt>
                <c:pt idx="253">
                  <c:v>1518</c:v>
                </c:pt>
                <c:pt idx="254">
                  <c:v>1524</c:v>
                </c:pt>
                <c:pt idx="255">
                  <c:v>1530</c:v>
                </c:pt>
                <c:pt idx="256">
                  <c:v>1536</c:v>
                </c:pt>
                <c:pt idx="257">
                  <c:v>1542</c:v>
                </c:pt>
                <c:pt idx="258">
                  <c:v>1548</c:v>
                </c:pt>
                <c:pt idx="259">
                  <c:v>1554</c:v>
                </c:pt>
                <c:pt idx="260">
                  <c:v>1560</c:v>
                </c:pt>
                <c:pt idx="261">
                  <c:v>1566</c:v>
                </c:pt>
                <c:pt idx="262">
                  <c:v>1572</c:v>
                </c:pt>
                <c:pt idx="263">
                  <c:v>1578</c:v>
                </c:pt>
                <c:pt idx="264">
                  <c:v>1584</c:v>
                </c:pt>
                <c:pt idx="265">
                  <c:v>1590</c:v>
                </c:pt>
                <c:pt idx="266">
                  <c:v>1596</c:v>
                </c:pt>
                <c:pt idx="267">
                  <c:v>1602</c:v>
                </c:pt>
                <c:pt idx="268">
                  <c:v>1608</c:v>
                </c:pt>
                <c:pt idx="269">
                  <c:v>1614</c:v>
                </c:pt>
                <c:pt idx="270">
                  <c:v>1620</c:v>
                </c:pt>
                <c:pt idx="271">
                  <c:v>1626</c:v>
                </c:pt>
                <c:pt idx="272">
                  <c:v>1632</c:v>
                </c:pt>
                <c:pt idx="273">
                  <c:v>1638</c:v>
                </c:pt>
                <c:pt idx="274">
                  <c:v>1644</c:v>
                </c:pt>
                <c:pt idx="275">
                  <c:v>1650</c:v>
                </c:pt>
                <c:pt idx="276">
                  <c:v>1656</c:v>
                </c:pt>
                <c:pt idx="277">
                  <c:v>1662</c:v>
                </c:pt>
                <c:pt idx="278">
                  <c:v>1668</c:v>
                </c:pt>
                <c:pt idx="279">
                  <c:v>1674</c:v>
                </c:pt>
                <c:pt idx="280">
                  <c:v>1680</c:v>
                </c:pt>
                <c:pt idx="281">
                  <c:v>1686</c:v>
                </c:pt>
                <c:pt idx="282">
                  <c:v>1692</c:v>
                </c:pt>
                <c:pt idx="283">
                  <c:v>1698</c:v>
                </c:pt>
              </c:numCache>
            </c:numRef>
          </c:xVal>
          <c:yVal>
            <c:numRef>
              <c:f>'HydoFlow Output'!$H$3:$H$286</c:f>
              <c:numCache>
                <c:formatCode>0.000</c:formatCode>
                <c:ptCount val="284"/>
                <c:pt idx="0">
                  <c:v>0</c:v>
                </c:pt>
                <c:pt idx="1">
                  <c:v>0.14935321431396065</c:v>
                </c:pt>
                <c:pt idx="2">
                  <c:v>0.59633002314778838</c:v>
                </c:pt>
                <c:pt idx="3">
                  <c:v>1.3376897748935634</c:v>
                </c:pt>
                <c:pt idx="4">
                  <c:v>2.3680574956733103</c:v>
                </c:pt>
                <c:pt idx="5">
                  <c:v>3.6799628587383082</c:v>
                </c:pt>
                <c:pt idx="6">
                  <c:v>5.2638943455036236</c:v>
                </c:pt>
                <c:pt idx="7">
                  <c:v>7.1083682055420061</c:v>
                </c:pt>
                <c:pt idx="8">
                  <c:v>9.2000117155663261</c:v>
                </c:pt>
                <c:pt idx="9">
                  <c:v>11.52366013376003</c:v>
                </c:pt>
                <c:pt idx="10">
                  <c:v>14.062466646521516</c:v>
                </c:pt>
                <c:pt idx="11">
                  <c:v>16.798024510491469</c:v>
                </c:pt>
                <c:pt idx="12">
                  <c:v>19.710500504314258</c:v>
                </c:pt>
                <c:pt idx="13">
                  <c:v>22.778778722587486</c:v>
                </c:pt>
                <c:pt idx="14">
                  <c:v>25.980613669470916</c:v>
                </c:pt>
                <c:pt idx="15">
                  <c:v>29.292791542002433</c:v>
                </c:pt>
                <c:pt idx="16">
                  <c:v>32.691298533791631</c:v>
                </c:pt>
                <c:pt idx="17">
                  <c:v>36.151494938863159</c:v>
                </c:pt>
                <c:pt idx="18">
                  <c:v>39.64829379336971</c:v>
                </c:pt>
                <c:pt idx="19">
                  <c:v>43.15634275999426</c:v>
                </c:pt>
                <c:pt idx="20">
                  <c:v>46.650207936351592</c:v>
                </c:pt>
                <c:pt idx="21">
                  <c:v>50.10455825474903</c:v>
                </c:pt>
                <c:pt idx="22">
                  <c:v>53.494349136379839</c:v>
                </c:pt>
                <c:pt idx="23">
                  <c:v>56.795004068427318</c:v>
                </c:pt>
                <c:pt idx="24">
                  <c:v>59.982592787617584</c:v>
                </c:pt>
                <c:pt idx="25">
                  <c:v>63.03400477836216</c:v>
                </c:pt>
                <c:pt idx="26">
                  <c:v>65.927116827602163</c:v>
                </c:pt>
                <c:pt idx="27">
                  <c:v>68.640953421554812</c:v>
                </c:pt>
                <c:pt idx="28">
                  <c:v>71.155838821461387</c:v>
                </c:pt>
                <c:pt idx="29">
                  <c:v>73.453539715763299</c:v>
                </c:pt>
                <c:pt idx="30">
                  <c:v>75.517397414455885</c:v>
                </c:pt>
                <c:pt idx="31">
                  <c:v>77.332448627190288</c:v>
                </c:pt>
                <c:pt idx="32">
                  <c:v>78.88553394946328</c:v>
                </c:pt>
                <c:pt idx="33">
                  <c:v>80.165393270353263</c:v>
                </c:pt>
                <c:pt idx="34">
                  <c:v>81.162747410081352</c:v>
                </c:pt>
                <c:pt idx="35">
                  <c:v>81.870365395512721</c:v>
                </c:pt>
                <c:pt idx="36">
                  <c:v>82.283116885840059</c:v>
                </c:pt>
                <c:pt idx="37">
                  <c:v>82.398009368354948</c:v>
                </c:pt>
                <c:pt idx="38">
                  <c:v>82.214209854631946</c:v>
                </c:pt>
                <c:pt idx="39">
                  <c:v>81.733050919824649</c:v>
                </c:pt>
                <c:pt idx="40">
                  <c:v>80.958021041287878</c:v>
                </c:pt>
                <c:pt idx="41">
                  <c:v>79.894739306572546</c:v>
                </c:pt>
                <c:pt idx="42">
                  <c:v>78.550914674164133</c:v>
                </c:pt>
                <c:pt idx="43">
                  <c:v>76.936290082330814</c:v>
                </c:pt>
                <c:pt idx="44">
                  <c:v>75.062571811300799</c:v>
                </c:pt>
                <c:pt idx="45">
                  <c:v>72.943344610904035</c:v>
                </c:pt>
                <c:pt idx="46">
                  <c:v>70.593973209016298</c:v>
                </c:pt>
                <c:pt idx="47">
                  <c:v>68.176576176384856</c:v>
                </c:pt>
                <c:pt idx="48">
                  <c:v>65.814362933734017</c:v>
                </c:pt>
                <c:pt idx="49">
                  <c:v>63.533996737630609</c:v>
                </c:pt>
                <c:pt idx="50">
                  <c:v>61.332641714112256</c:v>
                </c:pt>
                <c:pt idx="51">
                  <c:v>59.207560247876643</c:v>
                </c:pt>
                <c:pt idx="52">
                  <c:v>57.156109577770565</c:v>
                </c:pt>
                <c:pt idx="53">
                  <c:v>55.175738510239903</c:v>
                </c:pt>
                <c:pt idx="54">
                  <c:v>53.263984246653457</c:v>
                </c:pt>
                <c:pt idx="55">
                  <c:v>51.418469320555232</c:v>
                </c:pt>
                <c:pt idx="56">
                  <c:v>49.636898641036083</c:v>
                </c:pt>
                <c:pt idx="57">
                  <c:v>47.917056638548004</c:v>
                </c:pt>
                <c:pt idx="58">
                  <c:v>46.25680450961174</c:v>
                </c:pt>
                <c:pt idx="59">
                  <c:v>44.65407755699065</c:v>
                </c:pt>
                <c:pt idx="60">
                  <c:v>43.106882622023846</c:v>
                </c:pt>
                <c:pt idx="61">
                  <c:v>41.613295605924733</c:v>
                </c:pt>
                <c:pt idx="62">
                  <c:v>40.171459076962911</c:v>
                </c:pt>
                <c:pt idx="63">
                  <c:v>38.779579960553441</c:v>
                </c:pt>
                <c:pt idx="64">
                  <c:v>37.435927309381036</c:v>
                </c:pt>
                <c:pt idx="65">
                  <c:v>36.138830150785907</c:v>
                </c:pt>
                <c:pt idx="66">
                  <c:v>34.886675408734384</c:v>
                </c:pt>
                <c:pt idx="67">
                  <c:v>33.677905897790247</c:v>
                </c:pt>
                <c:pt idx="68">
                  <c:v>32.51101838659158</c:v>
                </c:pt>
                <c:pt idx="69">
                  <c:v>31.384561728425247</c:v>
                </c:pt>
                <c:pt idx="70">
                  <c:v>30.297135056574295</c:v>
                </c:pt>
                <c:pt idx="71">
                  <c:v>29.24738604219344</c:v>
                </c:pt>
                <c:pt idx="72">
                  <c:v>28.234009212546752</c:v>
                </c:pt>
                <c:pt idx="73">
                  <c:v>27.255744327515668</c:v>
                </c:pt>
                <c:pt idx="74">
                  <c:v>26.311374812358565</c:v>
                </c:pt>
                <c:pt idx="75">
                  <c:v>25.399726244772793</c:v>
                </c:pt>
                <c:pt idx="76">
                  <c:v>24.519664894377627</c:v>
                </c:pt>
                <c:pt idx="77">
                  <c:v>23.670096312801906</c:v>
                </c:pt>
                <c:pt idx="78">
                  <c:v>22.849963972623033</c:v>
                </c:pt>
                <c:pt idx="79">
                  <c:v>22.058247953464505</c:v>
                </c:pt>
                <c:pt idx="80">
                  <c:v>21.293963673618283</c:v>
                </c:pt>
                <c:pt idx="81">
                  <c:v>20.556160665614335</c:v>
                </c:pt>
                <c:pt idx="82">
                  <c:v>19.843921394214963</c:v>
                </c:pt>
                <c:pt idx="83">
                  <c:v>19.156360115363672</c:v>
                </c:pt>
                <c:pt idx="84">
                  <c:v>18.492621774669832</c:v>
                </c:pt>
                <c:pt idx="85">
                  <c:v>17.851880944059008</c:v>
                </c:pt>
                <c:pt idx="86">
                  <c:v>17.233340795266837</c:v>
                </c:pt>
                <c:pt idx="87">
                  <c:v>16.636232108899634</c:v>
                </c:pt>
                <c:pt idx="88">
                  <c:v>16.059812317829685</c:v>
                </c:pt>
                <c:pt idx="89">
                  <c:v>15.503364583735269</c:v>
                </c:pt>
                <c:pt idx="90">
                  <c:v>14.966196905637226</c:v>
                </c:pt>
                <c:pt idx="91">
                  <c:v>14.447641259323285</c:v>
                </c:pt>
                <c:pt idx="92">
                  <c:v>13.947052766590151</c:v>
                </c:pt>
                <c:pt idx="93">
                  <c:v>13.463808893269892</c:v>
                </c:pt>
                <c:pt idx="94">
                  <c:v>12.997308675043643</c:v>
                </c:pt>
                <c:pt idx="95">
                  <c:v>12.546971970079516</c:v>
                </c:pt>
                <c:pt idx="96">
                  <c:v>12.11223873756561</c:v>
                </c:pt>
                <c:pt idx="97">
                  <c:v>11.692568341240587</c:v>
                </c:pt>
                <c:pt idx="98">
                  <c:v>11.287438877055994</c:v>
                </c:pt>
                <c:pt idx="99">
                  <c:v>10.896346524133914</c:v>
                </c:pt>
                <c:pt idx="100">
                  <c:v>10.518804918213009</c:v>
                </c:pt>
                <c:pt idx="101">
                  <c:v>10.15434454680365</c:v>
                </c:pt>
                <c:pt idx="102">
                  <c:v>9.8025121653000511</c:v>
                </c:pt>
                <c:pt idx="103">
                  <c:v>9.4628702333231391</c:v>
                </c:pt>
                <c:pt idx="104">
                  <c:v>9.1349963705933632</c:v>
                </c:pt>
                <c:pt idx="105">
                  <c:v>8.8184828316565458</c:v>
                </c:pt>
                <c:pt idx="106">
                  <c:v>8.5129359988098141</c:v>
                </c:pt>
                <c:pt idx="107">
                  <c:v>8.2179758925967814</c:v>
                </c:pt>
                <c:pt idx="108">
                  <c:v>7.9332356992633093</c:v>
                </c:pt>
                <c:pt idx="109">
                  <c:v>7.6583613145862826</c:v>
                </c:pt>
                <c:pt idx="110">
                  <c:v>7.3930109035078946</c:v>
                </c:pt>
                <c:pt idx="111">
                  <c:v>7.1368544750280289</c:v>
                </c:pt>
                <c:pt idx="112">
                  <c:v>6.8895734718258952</c:v>
                </c:pt>
                <c:pt idx="113">
                  <c:v>6.650860374100688</c:v>
                </c:pt>
                <c:pt idx="114">
                  <c:v>6.4204183171385445</c:v>
                </c:pt>
                <c:pt idx="115">
                  <c:v>6.1979607221301825</c:v>
                </c:pt>
                <c:pt idx="116">
                  <c:v>5.9832109397802018</c:v>
                </c:pt>
                <c:pt idx="117">
                  <c:v>5.7759019062647043</c:v>
                </c:pt>
                <c:pt idx="118">
                  <c:v>5.5757758111095042</c:v>
                </c:pt>
                <c:pt idx="119">
                  <c:v>5.3825837765758422</c:v>
                </c:pt>
                <c:pt idx="120">
                  <c:v>5.1960855481548407</c:v>
                </c:pt>
                <c:pt idx="121">
                  <c:v>5.0160491957859197</c:v>
                </c:pt>
                <c:pt idx="122">
                  <c:v>4.8422508254274828</c:v>
                </c:pt>
                <c:pt idx="123">
                  <c:v>4.6744743006212399</c:v>
                </c:pt>
                <c:pt idx="124">
                  <c:v>4.5125109737039342</c:v>
                </c:pt>
                <c:pt idx="125">
                  <c:v>4.35615942633211</c:v>
                </c:pt>
                <c:pt idx="126">
                  <c:v>4.2052252189973549</c:v>
                </c:pt>
                <c:pt idx="127">
                  <c:v>4.0595206492204179</c:v>
                </c:pt>
                <c:pt idx="128">
                  <c:v>3.9188645181235211</c:v>
                </c:pt>
                <c:pt idx="129">
                  <c:v>3.7830819050906248</c:v>
                </c:pt>
                <c:pt idx="130">
                  <c:v>3.6520039502353154</c:v>
                </c:pt>
                <c:pt idx="131">
                  <c:v>3.5254676444058748</c:v>
                </c:pt>
                <c:pt idx="132">
                  <c:v>3.4033156264663553</c:v>
                </c:pt>
                <c:pt idx="133">
                  <c:v>3.2853959876015315</c:v>
                </c:pt>
                <c:pt idx="134">
                  <c:v>3.1715620824023958</c:v>
                </c:pt>
                <c:pt idx="135">
                  <c:v>3.0616723464972475</c:v>
                </c:pt>
                <c:pt idx="136">
                  <c:v>2.9555901205015878</c:v>
                </c:pt>
                <c:pt idx="137">
                  <c:v>2.8531834800678704</c:v>
                </c:pt>
                <c:pt idx="138">
                  <c:v>2.7543250718237848</c:v>
                </c:pt>
                <c:pt idx="139">
                  <c:v>2.6588919549950005</c:v>
                </c:pt>
                <c:pt idx="140">
                  <c:v>2.5667654485154556</c:v>
                </c:pt>
                <c:pt idx="141">
                  <c:v>2.4778309834350285</c:v>
                </c:pt>
                <c:pt idx="142">
                  <c:v>2.3919779604410647</c:v>
                </c:pt>
                <c:pt idx="143">
                  <c:v>2.3090996123165648</c:v>
                </c:pt>
                <c:pt idx="144">
                  <c:v>2.2290928711639717</c:v>
                </c:pt>
                <c:pt idx="145">
                  <c:v>2.1518582402294526</c:v>
                </c:pt>
                <c:pt idx="146">
                  <c:v>2.0772996701682884</c:v>
                </c:pt>
                <c:pt idx="147">
                  <c:v>2.0053244395974485</c:v>
                </c:pt>
                <c:pt idx="148">
                  <c:v>1.9358430397868569</c:v>
                </c:pt>
                <c:pt idx="149">
                  <c:v>1.8687690633459295</c:v>
                </c:pt>
                <c:pt idx="150">
                  <c:v>1.8040190967669227</c:v>
                </c:pt>
                <c:pt idx="151">
                  <c:v>1.7415126166915285</c:v>
                </c:pt>
                <c:pt idx="152">
                  <c:v>1.6811718897716399</c:v>
                </c:pt>
                <c:pt idx="153">
                  <c:v>1.6229218759998036</c:v>
                </c:pt>
                <c:pt idx="154">
                  <c:v>1.5666901353891278</c:v>
                </c:pt>
                <c:pt idx="155">
                  <c:v>1.5124067378865629</c:v>
                </c:pt>
                <c:pt idx="156">
                  <c:v>1.4600041764075729</c:v>
                </c:pt>
                <c:pt idx="157">
                  <c:v>1.4094172828840155</c:v>
                </c:pt>
                <c:pt idx="158">
                  <c:v>1.3605831472208205</c:v>
                </c:pt>
                <c:pt idx="159">
                  <c:v>1.3134410390607187</c:v>
                </c:pt>
                <c:pt idx="160">
                  <c:v>1.2679323322596727</c:v>
                </c:pt>
                <c:pt idx="161">
                  <c:v>1.2240004319791409</c:v>
                </c:pt>
                <c:pt idx="162">
                  <c:v>1.1815907043044773</c:v>
                </c:pt>
                <c:pt idx="163">
                  <c:v>1.1406504083019338</c:v>
                </c:pt>
                <c:pt idx="164">
                  <c:v>1.1011286304297969</c:v>
                </c:pt>
                <c:pt idx="165">
                  <c:v>1.0629762212220679</c:v>
                </c:pt>
                <c:pt idx="166">
                  <c:v>1.0261457341659659</c:v>
                </c:pt>
                <c:pt idx="167">
                  <c:v>0.99059136669721382</c:v>
                </c:pt>
                <c:pt idx="168">
                  <c:v>0.9562689032397681</c:v>
                </c:pt>
                <c:pt idx="169">
                  <c:v>0.92313566021911608</c:v>
                </c:pt>
                <c:pt idx="170">
                  <c:v>0.89115043298078711</c:v>
                </c:pt>
                <c:pt idx="171">
                  <c:v>0.86027344454805921</c:v>
                </c:pt>
                <c:pt idx="172">
                  <c:v>0.83046629615511647</c:v>
                </c:pt>
                <c:pt idx="173">
                  <c:v>0.80169191949417251</c:v>
                </c:pt>
                <c:pt idx="174">
                  <c:v>0.77391453061715143</c:v>
                </c:pt>
                <c:pt idx="175">
                  <c:v>0.7470995854346012</c:v>
                </c:pt>
                <c:pt idx="176">
                  <c:v>0.72121373675650424</c:v>
                </c:pt>
                <c:pt idx="177">
                  <c:v>0.69622479282156358</c:v>
                </c:pt>
                <c:pt idx="178">
                  <c:v>0.67210167726336933</c:v>
                </c:pt>
                <c:pt idx="179">
                  <c:v>0.64881439046369449</c:v>
                </c:pt>
                <c:pt idx="180">
                  <c:v>0.62633397224482479</c:v>
                </c:pt>
                <c:pt idx="181">
                  <c:v>0.60463246585454966</c:v>
                </c:pt>
                <c:pt idx="182">
                  <c:v>0.58368288319901929</c:v>
                </c:pt>
                <c:pt idx="183">
                  <c:v>0.56345917128021927</c:v>
                </c:pt>
                <c:pt idx="184">
                  <c:v>0.54393617979634568</c:v>
                </c:pt>
                <c:pt idx="185">
                  <c:v>0.52508962986477414</c:v>
                </c:pt>
                <c:pt idx="186">
                  <c:v>0.50689608382872531</c:v>
                </c:pt>
                <c:pt idx="187">
                  <c:v>0.489332916110092</c:v>
                </c:pt>
                <c:pt idx="188">
                  <c:v>0.47237828507215768</c:v>
                </c:pt>
                <c:pt idx="189">
                  <c:v>0.45601110585724353</c:v>
                </c:pt>
                <c:pt idx="190">
                  <c:v>0.44021102416547658</c:v>
                </c:pt>
                <c:pt idx="191">
                  <c:v>0.4249583909420912</c:v>
                </c:pt>
                <c:pt idx="192">
                  <c:v>0.41023423794177261</c:v>
                </c:pt>
                <c:pt idx="193">
                  <c:v>0.39602025413965641</c:v>
                </c:pt>
                <c:pt idx="194">
                  <c:v>0.3822987629596597</c:v>
                </c:pt>
                <c:pt idx="195">
                  <c:v>0.36905270029180215</c:v>
                </c:pt>
                <c:pt idx="196">
                  <c:v>0.35626559327120455</c:v>
                </c:pt>
                <c:pt idx="197">
                  <c:v>0.34392153979235623</c:v>
                </c:pt>
                <c:pt idx="198">
                  <c:v>0.33200518873318102</c:v>
                </c:pt>
                <c:pt idx="199">
                  <c:v>0.3205017208643155</c:v>
                </c:pt>
                <c:pt idx="200">
                  <c:v>0.3093968304198419</c:v>
                </c:pt>
                <c:pt idx="201">
                  <c:v>0.29867670730657336</c:v>
                </c:pt>
                <c:pt idx="202">
                  <c:v>0.28832801992975993</c:v>
                </c:pt>
                <c:pt idx="203">
                  <c:v>0.27833789861385083</c:v>
                </c:pt>
                <c:pt idx="204">
                  <c:v>0.26869391959771233</c:v>
                </c:pt>
                <c:pt idx="205">
                  <c:v>0.25938408958437503</c:v>
                </c:pt>
                <c:pt idx="206">
                  <c:v>0.25039683082611836</c:v>
                </c:pt>
                <c:pt idx="207">
                  <c:v>0.24172096672632915</c:v>
                </c:pt>
                <c:pt idx="208">
                  <c:v>0.23334570794023174</c:v>
                </c:pt>
                <c:pt idx="209">
                  <c:v>0.22526063895721257</c:v>
                </c:pt>
                <c:pt idx="210">
                  <c:v>0.21745570514803939</c:v>
                </c:pt>
                <c:pt idx="211">
                  <c:v>0.20992120026088101</c:v>
                </c:pt>
                <c:pt idx="212">
                  <c:v>0.20264775435056617</c:v>
                </c:pt>
                <c:pt idx="213">
                  <c:v>0.19562632212607461</c:v>
                </c:pt>
                <c:pt idx="214">
                  <c:v>0.18884817170177476</c:v>
                </c:pt>
                <c:pt idx="215">
                  <c:v>0.18230487373840659</c:v>
                </c:pt>
                <c:pt idx="216">
                  <c:v>0.17598829096032007</c:v>
                </c:pt>
                <c:pt idx="217">
                  <c:v>0.16989056803591859</c:v>
                </c:pt>
                <c:pt idx="218">
                  <c:v>0.16400412180873261</c:v>
                </c:pt>
                <c:pt idx="219">
                  <c:v>0.15832163186697329</c:v>
                </c:pt>
                <c:pt idx="220">
                  <c:v>0.15283603143983107</c:v>
                </c:pt>
                <c:pt idx="221">
                  <c:v>0.14754049860921029</c:v>
                </c:pt>
                <c:pt idx="222">
                  <c:v>0.14242844782595748</c:v>
                </c:pt>
                <c:pt idx="223">
                  <c:v>0.1374935217200432</c:v>
                </c:pt>
                <c:pt idx="224">
                  <c:v>0.13272958319450784</c:v>
                </c:pt>
                <c:pt idx="225">
                  <c:v>0.12813070779333743</c:v>
                </c:pt>
                <c:pt idx="226">
                  <c:v>0.12369117633378472</c:v>
                </c:pt>
                <c:pt idx="227">
                  <c:v>0.11940546779396605</c:v>
                </c:pt>
                <c:pt idx="228">
                  <c:v>0.11526825244689316</c:v>
                </c:pt>
                <c:pt idx="229">
                  <c:v>0.11127438523239985</c:v>
                </c:pt>
                <c:pt idx="230">
                  <c:v>0.10741889935872137</c:v>
                </c:pt>
                <c:pt idx="231">
                  <c:v>0.10369700012576985</c:v>
                </c:pt>
                <c:pt idx="232">
                  <c:v>0.10010405896242196</c:v>
                </c:pt>
                <c:pt idx="233">
                  <c:v>9.6635607670407089E-2</c:v>
                </c:pt>
                <c:pt idx="234">
                  <c:v>9.3287332867635242E-2</c:v>
                </c:pt>
                <c:pt idx="235">
                  <c:v>9.0055070624054823E-2</c:v>
                </c:pt>
                <c:pt idx="236">
                  <c:v>8.6934801283370569E-2</c:v>
                </c:pt>
                <c:pt idx="237">
                  <c:v>8.3922644464179533E-2</c:v>
                </c:pt>
                <c:pt idx="238">
                  <c:v>8.1014854234311262E-2</c:v>
                </c:pt>
                <c:pt idx="239">
                  <c:v>7.8207814452369059E-2</c:v>
                </c:pt>
                <c:pt idx="240">
                  <c:v>7.5498034270680262E-2</c:v>
                </c:pt>
                <c:pt idx="241">
                  <c:v>7.2882143794060966E-2</c:v>
                </c:pt>
                <c:pt idx="242">
                  <c:v>7.0356889888999852E-2</c:v>
                </c:pt>
                <c:pt idx="243">
                  <c:v>6.791913213804536E-2</c:v>
                </c:pt>
                <c:pt idx="244">
                  <c:v>6.5565838934368542E-2</c:v>
                </c:pt>
                <c:pt idx="245">
                  <c:v>6.3294083711642593E-2</c:v>
                </c:pt>
                <c:pt idx="246">
                  <c:v>6.1101041304551337E-2</c:v>
                </c:pt>
                <c:pt idx="247">
                  <c:v>5.8983984435401017E-2</c:v>
                </c:pt>
                <c:pt idx="248">
                  <c:v>5.6940280322464405E-2</c:v>
                </c:pt>
                <c:pt idx="249">
                  <c:v>5.4967387405841735E-2</c:v>
                </c:pt>
                <c:pt idx="250">
                  <c:v>5.306285218676484E-2</c:v>
                </c:pt>
                <c:pt idx="251">
                  <c:v>5.1224306176415081E-2</c:v>
                </c:pt>
                <c:pt idx="252">
                  <c:v>4.9449462950459024E-2</c:v>
                </c:pt>
                <c:pt idx="253">
                  <c:v>4.7736115305641293E-2</c:v>
                </c:pt>
                <c:pt idx="254">
                  <c:v>4.6082132514895756E-2</c:v>
                </c:pt>
                <c:pt idx="255">
                  <c:v>4.4485457677563844E-2</c:v>
                </c:pt>
                <c:pt idx="256">
                  <c:v>4.2944105161423135E-2</c:v>
                </c:pt>
                <c:pt idx="257">
                  <c:v>4.1456158133346417E-2</c:v>
                </c:pt>
                <c:pt idx="258">
                  <c:v>4.0019766175518195E-2</c:v>
                </c:pt>
                <c:pt idx="259">
                  <c:v>3.8633142984247644E-2</c:v>
                </c:pt>
                <c:pt idx="260">
                  <c:v>3.7294564148512226E-2</c:v>
                </c:pt>
                <c:pt idx="261">
                  <c:v>3.600236500547245E-2</c:v>
                </c:pt>
                <c:pt idx="262">
                  <c:v>3.4754938570289662E-2</c:v>
                </c:pt>
                <c:pt idx="263">
                  <c:v>3.3550733537671851E-2</c:v>
                </c:pt>
                <c:pt idx="264">
                  <c:v>3.2388252352663426E-2</c:v>
                </c:pt>
                <c:pt idx="265">
                  <c:v>3.1266049348279062E-2</c:v>
                </c:pt>
                <c:pt idx="266">
                  <c:v>3.0182728947665206E-2</c:v>
                </c:pt>
                <c:pt idx="267">
                  <c:v>2.9136943928554673E-2</c:v>
                </c:pt>
                <c:pt idx="268">
                  <c:v>2.8127393747854189E-2</c:v>
                </c:pt>
                <c:pt idx="269">
                  <c:v>2.7152822924283754E-2</c:v>
                </c:pt>
                <c:pt idx="270">
                  <c:v>2.62120194770535E-2</c:v>
                </c:pt>
                <c:pt idx="271">
                  <c:v>2.5303813418639444E-2</c:v>
                </c:pt>
                <c:pt idx="272">
                  <c:v>2.44270752997813E-2</c:v>
                </c:pt>
                <c:pt idx="273">
                  <c:v>2.358071480489388E-2</c:v>
                </c:pt>
                <c:pt idx="274">
                  <c:v>2.2763679396146159E-2</c:v>
                </c:pt>
                <c:pt idx="275">
                  <c:v>2.1974953004519841E-2</c:v>
                </c:pt>
                <c:pt idx="276">
                  <c:v>2.1213554766221589E-2</c:v>
                </c:pt>
                <c:pt idx="277">
                  <c:v>2.0478537802875979E-2</c:v>
                </c:pt>
                <c:pt idx="278">
                  <c:v>1.9768988043983311E-2</c:v>
                </c:pt>
                <c:pt idx="279">
                  <c:v>1.9084023090177427E-2</c:v>
                </c:pt>
                <c:pt idx="280">
                  <c:v>1.8422791115869388E-2</c:v>
                </c:pt>
                <c:pt idx="281">
                  <c:v>1.7784469809913678E-2</c:v>
                </c:pt>
                <c:pt idx="282">
                  <c:v>1.7168265352978052E-2</c:v>
                </c:pt>
                <c:pt idx="283">
                  <c:v>1.6573411430345932E-2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E1D-4FF9-BD7B-D727C0A5B0F6}"/>
            </c:ext>
          </c:extLst>
        </c:ser>
        <c:ser>
          <c:idx val="5"/>
          <c:order val="4"/>
          <c:tx>
            <c:v>100 Year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'HydoFlow Output'!$I$3:$I$286</c:f>
              <c:numCache>
                <c:formatCode>0.000</c:formatCode>
                <c:ptCount val="28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  <c:pt idx="25">
                  <c:v>150</c:v>
                </c:pt>
                <c:pt idx="26">
                  <c:v>156</c:v>
                </c:pt>
                <c:pt idx="27">
                  <c:v>162</c:v>
                </c:pt>
                <c:pt idx="28">
                  <c:v>168</c:v>
                </c:pt>
                <c:pt idx="29">
                  <c:v>174</c:v>
                </c:pt>
                <c:pt idx="30">
                  <c:v>180</c:v>
                </c:pt>
                <c:pt idx="31">
                  <c:v>186</c:v>
                </c:pt>
                <c:pt idx="32">
                  <c:v>192</c:v>
                </c:pt>
                <c:pt idx="33">
                  <c:v>198</c:v>
                </c:pt>
                <c:pt idx="34">
                  <c:v>204</c:v>
                </c:pt>
                <c:pt idx="35">
                  <c:v>210</c:v>
                </c:pt>
                <c:pt idx="36">
                  <c:v>216</c:v>
                </c:pt>
                <c:pt idx="37">
                  <c:v>222</c:v>
                </c:pt>
                <c:pt idx="38">
                  <c:v>228</c:v>
                </c:pt>
                <c:pt idx="39">
                  <c:v>234</c:v>
                </c:pt>
                <c:pt idx="40">
                  <c:v>240</c:v>
                </c:pt>
                <c:pt idx="41">
                  <c:v>246</c:v>
                </c:pt>
                <c:pt idx="42">
                  <c:v>252</c:v>
                </c:pt>
                <c:pt idx="43">
                  <c:v>258</c:v>
                </c:pt>
                <c:pt idx="44">
                  <c:v>264</c:v>
                </c:pt>
                <c:pt idx="45">
                  <c:v>270</c:v>
                </c:pt>
                <c:pt idx="46">
                  <c:v>276</c:v>
                </c:pt>
                <c:pt idx="47">
                  <c:v>282</c:v>
                </c:pt>
                <c:pt idx="48">
                  <c:v>288</c:v>
                </c:pt>
                <c:pt idx="49">
                  <c:v>294</c:v>
                </c:pt>
                <c:pt idx="50">
                  <c:v>300</c:v>
                </c:pt>
                <c:pt idx="51">
                  <c:v>306</c:v>
                </c:pt>
                <c:pt idx="52">
                  <c:v>312</c:v>
                </c:pt>
                <c:pt idx="53">
                  <c:v>318</c:v>
                </c:pt>
                <c:pt idx="54">
                  <c:v>324</c:v>
                </c:pt>
                <c:pt idx="55">
                  <c:v>330</c:v>
                </c:pt>
                <c:pt idx="56">
                  <c:v>336</c:v>
                </c:pt>
                <c:pt idx="57">
                  <c:v>342</c:v>
                </c:pt>
                <c:pt idx="58">
                  <c:v>348</c:v>
                </c:pt>
                <c:pt idx="59">
                  <c:v>354</c:v>
                </c:pt>
                <c:pt idx="60">
                  <c:v>360</c:v>
                </c:pt>
                <c:pt idx="61">
                  <c:v>366</c:v>
                </c:pt>
                <c:pt idx="62">
                  <c:v>372</c:v>
                </c:pt>
                <c:pt idx="63">
                  <c:v>378</c:v>
                </c:pt>
                <c:pt idx="64">
                  <c:v>384</c:v>
                </c:pt>
                <c:pt idx="65">
                  <c:v>390</c:v>
                </c:pt>
                <c:pt idx="66">
                  <c:v>396</c:v>
                </c:pt>
                <c:pt idx="67">
                  <c:v>402</c:v>
                </c:pt>
                <c:pt idx="68">
                  <c:v>408</c:v>
                </c:pt>
                <c:pt idx="69">
                  <c:v>414</c:v>
                </c:pt>
                <c:pt idx="70">
                  <c:v>420</c:v>
                </c:pt>
                <c:pt idx="71">
                  <c:v>426</c:v>
                </c:pt>
                <c:pt idx="72">
                  <c:v>432</c:v>
                </c:pt>
                <c:pt idx="73">
                  <c:v>438</c:v>
                </c:pt>
                <c:pt idx="74">
                  <c:v>444</c:v>
                </c:pt>
                <c:pt idx="75">
                  <c:v>450</c:v>
                </c:pt>
                <c:pt idx="76">
                  <c:v>456</c:v>
                </c:pt>
                <c:pt idx="77">
                  <c:v>462</c:v>
                </c:pt>
                <c:pt idx="78">
                  <c:v>468</c:v>
                </c:pt>
                <c:pt idx="79">
                  <c:v>474</c:v>
                </c:pt>
                <c:pt idx="80">
                  <c:v>480</c:v>
                </c:pt>
                <c:pt idx="81">
                  <c:v>486</c:v>
                </c:pt>
                <c:pt idx="82">
                  <c:v>492</c:v>
                </c:pt>
                <c:pt idx="83">
                  <c:v>498</c:v>
                </c:pt>
                <c:pt idx="84">
                  <c:v>504</c:v>
                </c:pt>
                <c:pt idx="85">
                  <c:v>510</c:v>
                </c:pt>
                <c:pt idx="86">
                  <c:v>516</c:v>
                </c:pt>
                <c:pt idx="87">
                  <c:v>522</c:v>
                </c:pt>
                <c:pt idx="88">
                  <c:v>528</c:v>
                </c:pt>
                <c:pt idx="89">
                  <c:v>534</c:v>
                </c:pt>
                <c:pt idx="90">
                  <c:v>540</c:v>
                </c:pt>
                <c:pt idx="91">
                  <c:v>546</c:v>
                </c:pt>
                <c:pt idx="92">
                  <c:v>552</c:v>
                </c:pt>
                <c:pt idx="93">
                  <c:v>558</c:v>
                </c:pt>
                <c:pt idx="94">
                  <c:v>564</c:v>
                </c:pt>
                <c:pt idx="95">
                  <c:v>570</c:v>
                </c:pt>
                <c:pt idx="96">
                  <c:v>576</c:v>
                </c:pt>
                <c:pt idx="97">
                  <c:v>582</c:v>
                </c:pt>
                <c:pt idx="98">
                  <c:v>588</c:v>
                </c:pt>
                <c:pt idx="99">
                  <c:v>594</c:v>
                </c:pt>
                <c:pt idx="100">
                  <c:v>600</c:v>
                </c:pt>
                <c:pt idx="101">
                  <c:v>606</c:v>
                </c:pt>
                <c:pt idx="102">
                  <c:v>612</c:v>
                </c:pt>
                <c:pt idx="103">
                  <c:v>618</c:v>
                </c:pt>
                <c:pt idx="104">
                  <c:v>624</c:v>
                </c:pt>
                <c:pt idx="105">
                  <c:v>630</c:v>
                </c:pt>
                <c:pt idx="106">
                  <c:v>636</c:v>
                </c:pt>
                <c:pt idx="107">
                  <c:v>642</c:v>
                </c:pt>
                <c:pt idx="108">
                  <c:v>648</c:v>
                </c:pt>
                <c:pt idx="109">
                  <c:v>654</c:v>
                </c:pt>
                <c:pt idx="110">
                  <c:v>660</c:v>
                </c:pt>
                <c:pt idx="111">
                  <c:v>666</c:v>
                </c:pt>
                <c:pt idx="112">
                  <c:v>672</c:v>
                </c:pt>
                <c:pt idx="113">
                  <c:v>678</c:v>
                </c:pt>
                <c:pt idx="114">
                  <c:v>684</c:v>
                </c:pt>
                <c:pt idx="115">
                  <c:v>690</c:v>
                </c:pt>
                <c:pt idx="116">
                  <c:v>696</c:v>
                </c:pt>
                <c:pt idx="117">
                  <c:v>702</c:v>
                </c:pt>
                <c:pt idx="118">
                  <c:v>708</c:v>
                </c:pt>
                <c:pt idx="119">
                  <c:v>714</c:v>
                </c:pt>
                <c:pt idx="120">
                  <c:v>720</c:v>
                </c:pt>
                <c:pt idx="121">
                  <c:v>726</c:v>
                </c:pt>
                <c:pt idx="122">
                  <c:v>732</c:v>
                </c:pt>
                <c:pt idx="123">
                  <c:v>738</c:v>
                </c:pt>
                <c:pt idx="124">
                  <c:v>744</c:v>
                </c:pt>
                <c:pt idx="125">
                  <c:v>750</c:v>
                </c:pt>
                <c:pt idx="126">
                  <c:v>756</c:v>
                </c:pt>
                <c:pt idx="127">
                  <c:v>762</c:v>
                </c:pt>
                <c:pt idx="128">
                  <c:v>768</c:v>
                </c:pt>
                <c:pt idx="129">
                  <c:v>774</c:v>
                </c:pt>
                <c:pt idx="130">
                  <c:v>780</c:v>
                </c:pt>
                <c:pt idx="131">
                  <c:v>786</c:v>
                </c:pt>
                <c:pt idx="132">
                  <c:v>792</c:v>
                </c:pt>
                <c:pt idx="133">
                  <c:v>798</c:v>
                </c:pt>
                <c:pt idx="134">
                  <c:v>804</c:v>
                </c:pt>
                <c:pt idx="135">
                  <c:v>810</c:v>
                </c:pt>
                <c:pt idx="136">
                  <c:v>816</c:v>
                </c:pt>
                <c:pt idx="137">
                  <c:v>822</c:v>
                </c:pt>
                <c:pt idx="138">
                  <c:v>828</c:v>
                </c:pt>
                <c:pt idx="139">
                  <c:v>834</c:v>
                </c:pt>
                <c:pt idx="140">
                  <c:v>840</c:v>
                </c:pt>
                <c:pt idx="141">
                  <c:v>846</c:v>
                </c:pt>
                <c:pt idx="142">
                  <c:v>852</c:v>
                </c:pt>
                <c:pt idx="143">
                  <c:v>858</c:v>
                </c:pt>
                <c:pt idx="144">
                  <c:v>864</c:v>
                </c:pt>
                <c:pt idx="145">
                  <c:v>870</c:v>
                </c:pt>
                <c:pt idx="146">
                  <c:v>876</c:v>
                </c:pt>
                <c:pt idx="147">
                  <c:v>882</c:v>
                </c:pt>
                <c:pt idx="148">
                  <c:v>888</c:v>
                </c:pt>
                <c:pt idx="149">
                  <c:v>894</c:v>
                </c:pt>
                <c:pt idx="150">
                  <c:v>900</c:v>
                </c:pt>
                <c:pt idx="151">
                  <c:v>906</c:v>
                </c:pt>
                <c:pt idx="152">
                  <c:v>912</c:v>
                </c:pt>
                <c:pt idx="153">
                  <c:v>918</c:v>
                </c:pt>
                <c:pt idx="154">
                  <c:v>924</c:v>
                </c:pt>
                <c:pt idx="155">
                  <c:v>930</c:v>
                </c:pt>
                <c:pt idx="156">
                  <c:v>936</c:v>
                </c:pt>
                <c:pt idx="157">
                  <c:v>942</c:v>
                </c:pt>
                <c:pt idx="158">
                  <c:v>948</c:v>
                </c:pt>
                <c:pt idx="159">
                  <c:v>954</c:v>
                </c:pt>
                <c:pt idx="160">
                  <c:v>960</c:v>
                </c:pt>
                <c:pt idx="161">
                  <c:v>966</c:v>
                </c:pt>
                <c:pt idx="162">
                  <c:v>972</c:v>
                </c:pt>
                <c:pt idx="163">
                  <c:v>978</c:v>
                </c:pt>
                <c:pt idx="164">
                  <c:v>984</c:v>
                </c:pt>
                <c:pt idx="165">
                  <c:v>990</c:v>
                </c:pt>
                <c:pt idx="166">
                  <c:v>996</c:v>
                </c:pt>
                <c:pt idx="167">
                  <c:v>1002</c:v>
                </c:pt>
                <c:pt idx="168">
                  <c:v>1008</c:v>
                </c:pt>
                <c:pt idx="169">
                  <c:v>1014</c:v>
                </c:pt>
                <c:pt idx="170">
                  <c:v>1020</c:v>
                </c:pt>
                <c:pt idx="171">
                  <c:v>1026</c:v>
                </c:pt>
                <c:pt idx="172">
                  <c:v>1032</c:v>
                </c:pt>
                <c:pt idx="173">
                  <c:v>1038</c:v>
                </c:pt>
                <c:pt idx="174">
                  <c:v>1044</c:v>
                </c:pt>
                <c:pt idx="175">
                  <c:v>1050</c:v>
                </c:pt>
                <c:pt idx="176">
                  <c:v>1056</c:v>
                </c:pt>
                <c:pt idx="177">
                  <c:v>1062</c:v>
                </c:pt>
                <c:pt idx="178">
                  <c:v>1068</c:v>
                </c:pt>
                <c:pt idx="179">
                  <c:v>1074</c:v>
                </c:pt>
                <c:pt idx="180">
                  <c:v>1080</c:v>
                </c:pt>
                <c:pt idx="181">
                  <c:v>1086</c:v>
                </c:pt>
                <c:pt idx="182">
                  <c:v>1092</c:v>
                </c:pt>
                <c:pt idx="183">
                  <c:v>1098</c:v>
                </c:pt>
                <c:pt idx="184">
                  <c:v>1104</c:v>
                </c:pt>
                <c:pt idx="185">
                  <c:v>1110</c:v>
                </c:pt>
                <c:pt idx="186">
                  <c:v>1116</c:v>
                </c:pt>
                <c:pt idx="187">
                  <c:v>1122</c:v>
                </c:pt>
                <c:pt idx="188">
                  <c:v>1128</c:v>
                </c:pt>
                <c:pt idx="189">
                  <c:v>1134</c:v>
                </c:pt>
                <c:pt idx="190">
                  <c:v>1140</c:v>
                </c:pt>
                <c:pt idx="191">
                  <c:v>1146</c:v>
                </c:pt>
                <c:pt idx="192">
                  <c:v>1152</c:v>
                </c:pt>
                <c:pt idx="193">
                  <c:v>1158</c:v>
                </c:pt>
                <c:pt idx="194">
                  <c:v>1164</c:v>
                </c:pt>
                <c:pt idx="195">
                  <c:v>1170</c:v>
                </c:pt>
                <c:pt idx="196">
                  <c:v>1176</c:v>
                </c:pt>
                <c:pt idx="197">
                  <c:v>1182</c:v>
                </c:pt>
                <c:pt idx="198">
                  <c:v>1188</c:v>
                </c:pt>
                <c:pt idx="199">
                  <c:v>1194</c:v>
                </c:pt>
                <c:pt idx="200">
                  <c:v>1200</c:v>
                </c:pt>
                <c:pt idx="201">
                  <c:v>1206</c:v>
                </c:pt>
                <c:pt idx="202">
                  <c:v>1212</c:v>
                </c:pt>
                <c:pt idx="203">
                  <c:v>1218</c:v>
                </c:pt>
                <c:pt idx="204">
                  <c:v>1224</c:v>
                </c:pt>
                <c:pt idx="205">
                  <c:v>1230</c:v>
                </c:pt>
                <c:pt idx="206">
                  <c:v>1236</c:v>
                </c:pt>
                <c:pt idx="207">
                  <c:v>1242</c:v>
                </c:pt>
                <c:pt idx="208">
                  <c:v>1248</c:v>
                </c:pt>
                <c:pt idx="209">
                  <c:v>1254</c:v>
                </c:pt>
                <c:pt idx="210">
                  <c:v>1260</c:v>
                </c:pt>
                <c:pt idx="211">
                  <c:v>1266</c:v>
                </c:pt>
                <c:pt idx="212">
                  <c:v>1272</c:v>
                </c:pt>
                <c:pt idx="213">
                  <c:v>1278</c:v>
                </c:pt>
                <c:pt idx="214">
                  <c:v>1284</c:v>
                </c:pt>
                <c:pt idx="215">
                  <c:v>1290</c:v>
                </c:pt>
                <c:pt idx="216">
                  <c:v>1296</c:v>
                </c:pt>
                <c:pt idx="217">
                  <c:v>1302</c:v>
                </c:pt>
                <c:pt idx="218">
                  <c:v>1308</c:v>
                </c:pt>
                <c:pt idx="219">
                  <c:v>1314</c:v>
                </c:pt>
                <c:pt idx="220">
                  <c:v>1320</c:v>
                </c:pt>
                <c:pt idx="221">
                  <c:v>1326</c:v>
                </c:pt>
                <c:pt idx="222">
                  <c:v>1332</c:v>
                </c:pt>
                <c:pt idx="223">
                  <c:v>1338</c:v>
                </c:pt>
                <c:pt idx="224">
                  <c:v>1344</c:v>
                </c:pt>
                <c:pt idx="225">
                  <c:v>1350</c:v>
                </c:pt>
                <c:pt idx="226">
                  <c:v>1356</c:v>
                </c:pt>
                <c:pt idx="227">
                  <c:v>1362</c:v>
                </c:pt>
                <c:pt idx="228">
                  <c:v>1368</c:v>
                </c:pt>
                <c:pt idx="229">
                  <c:v>1374</c:v>
                </c:pt>
                <c:pt idx="230">
                  <c:v>1380</c:v>
                </c:pt>
                <c:pt idx="231">
                  <c:v>1386</c:v>
                </c:pt>
                <c:pt idx="232">
                  <c:v>1392</c:v>
                </c:pt>
                <c:pt idx="233">
                  <c:v>1398</c:v>
                </c:pt>
                <c:pt idx="234">
                  <c:v>1404</c:v>
                </c:pt>
                <c:pt idx="235">
                  <c:v>1410</c:v>
                </c:pt>
                <c:pt idx="236">
                  <c:v>1416</c:v>
                </c:pt>
                <c:pt idx="237">
                  <c:v>1422</c:v>
                </c:pt>
                <c:pt idx="238">
                  <c:v>1428</c:v>
                </c:pt>
                <c:pt idx="239">
                  <c:v>1434</c:v>
                </c:pt>
                <c:pt idx="240">
                  <c:v>1440</c:v>
                </c:pt>
                <c:pt idx="241">
                  <c:v>1446</c:v>
                </c:pt>
                <c:pt idx="242">
                  <c:v>1452</c:v>
                </c:pt>
                <c:pt idx="243">
                  <c:v>1458</c:v>
                </c:pt>
                <c:pt idx="244">
                  <c:v>1464</c:v>
                </c:pt>
                <c:pt idx="245">
                  <c:v>1470</c:v>
                </c:pt>
                <c:pt idx="246">
                  <c:v>1476</c:v>
                </c:pt>
                <c:pt idx="247">
                  <c:v>1482</c:v>
                </c:pt>
                <c:pt idx="248">
                  <c:v>1488</c:v>
                </c:pt>
                <c:pt idx="249">
                  <c:v>1494</c:v>
                </c:pt>
                <c:pt idx="250">
                  <c:v>1500</c:v>
                </c:pt>
                <c:pt idx="251">
                  <c:v>1506</c:v>
                </c:pt>
                <c:pt idx="252">
                  <c:v>1512</c:v>
                </c:pt>
                <c:pt idx="253">
                  <c:v>1518</c:v>
                </c:pt>
                <c:pt idx="254">
                  <c:v>1524</c:v>
                </c:pt>
                <c:pt idx="255">
                  <c:v>1530</c:v>
                </c:pt>
                <c:pt idx="256">
                  <c:v>1536</c:v>
                </c:pt>
                <c:pt idx="257">
                  <c:v>1542</c:v>
                </c:pt>
                <c:pt idx="258">
                  <c:v>1548</c:v>
                </c:pt>
                <c:pt idx="259">
                  <c:v>1554</c:v>
                </c:pt>
                <c:pt idx="260">
                  <c:v>1560</c:v>
                </c:pt>
                <c:pt idx="261">
                  <c:v>1566</c:v>
                </c:pt>
                <c:pt idx="262">
                  <c:v>1572</c:v>
                </c:pt>
                <c:pt idx="263">
                  <c:v>1578</c:v>
                </c:pt>
                <c:pt idx="264">
                  <c:v>1584</c:v>
                </c:pt>
                <c:pt idx="265">
                  <c:v>1590</c:v>
                </c:pt>
                <c:pt idx="266">
                  <c:v>1596</c:v>
                </c:pt>
                <c:pt idx="267">
                  <c:v>1602</c:v>
                </c:pt>
                <c:pt idx="268">
                  <c:v>1608</c:v>
                </c:pt>
                <c:pt idx="269">
                  <c:v>1614</c:v>
                </c:pt>
                <c:pt idx="270">
                  <c:v>1620</c:v>
                </c:pt>
                <c:pt idx="271">
                  <c:v>1626</c:v>
                </c:pt>
                <c:pt idx="272">
                  <c:v>1632</c:v>
                </c:pt>
                <c:pt idx="273">
                  <c:v>1638</c:v>
                </c:pt>
                <c:pt idx="274">
                  <c:v>1644</c:v>
                </c:pt>
                <c:pt idx="275">
                  <c:v>1650</c:v>
                </c:pt>
                <c:pt idx="276">
                  <c:v>1656</c:v>
                </c:pt>
                <c:pt idx="277">
                  <c:v>1662</c:v>
                </c:pt>
                <c:pt idx="278">
                  <c:v>1668</c:v>
                </c:pt>
                <c:pt idx="279">
                  <c:v>1674</c:v>
                </c:pt>
                <c:pt idx="280">
                  <c:v>1680</c:v>
                </c:pt>
                <c:pt idx="281">
                  <c:v>1686</c:v>
                </c:pt>
                <c:pt idx="282">
                  <c:v>1692</c:v>
                </c:pt>
                <c:pt idx="283">
                  <c:v>1698</c:v>
                </c:pt>
              </c:numCache>
            </c:numRef>
          </c:xVal>
          <c:yVal>
            <c:numRef>
              <c:f>'HydoFlow Output'!$J$3:$J$286</c:f>
              <c:numCache>
                <c:formatCode>0.000</c:formatCode>
                <c:ptCount val="284"/>
                <c:pt idx="0">
                  <c:v>0</c:v>
                </c:pt>
                <c:pt idx="1">
                  <c:v>0.18872611531061911</c:v>
                </c:pt>
                <c:pt idx="2">
                  <c:v>0.7536361430158226</c:v>
                </c:pt>
                <c:pt idx="3">
                  <c:v>1.6909336520632117</c:v>
                </c:pt>
                <c:pt idx="4">
                  <c:v>2.9943196121751061</c:v>
                </c:pt>
                <c:pt idx="5">
                  <c:v>4.6550347259598235</c:v>
                </c:pt>
                <c:pt idx="6">
                  <c:v>6.6619182950442637</c:v>
                </c:pt>
                <c:pt idx="7">
                  <c:v>9.0014832246229783</c:v>
                </c:pt>
                <c:pt idx="8">
                  <c:v>11.658006662361737</c:v>
                </c:pt>
                <c:pt idx="9">
                  <c:v>14.613635662524354</c:v>
                </c:pt>
                <c:pt idx="10">
                  <c:v>17.848507165215882</c:v>
                </c:pt>
                <c:pt idx="11">
                  <c:v>21.340881484431439</c:v>
                </c:pt>
                <c:pt idx="12">
                  <c:v>25.067288407815422</c:v>
                </c:pt>
                <c:pt idx="13">
                  <c:v>29.00268492627972</c:v>
                </c:pt>
                <c:pt idx="14">
                  <c:v>33.120623533472106</c:v>
                </c:pt>
                <c:pt idx="15">
                  <c:v>37.393429964052132</c:v>
                </c:pt>
                <c:pt idx="16">
                  <c:v>41.792389176299231</c:v>
                </c:pt>
                <c:pt idx="17">
                  <c:v>46.287938329172277</c:v>
                </c:pt>
                <c:pt idx="18">
                  <c:v>50.849865456934296</c:v>
                </c:pt>
                <c:pt idx="19">
                  <c:v>55.447512506165744</c:v>
                </c:pt>
                <c:pt idx="20">
                  <c:v>60.04998137067345</c:v>
                </c:pt>
                <c:pt idx="21">
                  <c:v>64.626341539654007</c:v>
                </c:pt>
                <c:pt idx="22">
                  <c:v>69.14583796362983</c:v>
                </c:pt>
                <c:pt idx="23">
                  <c:v>73.578097741211906</c:v>
                </c:pt>
                <c:pt idx="24">
                  <c:v>77.893334237667901</c:v>
                </c:pt>
                <c:pt idx="25">
                  <c:v>82.062547263533801</c:v>
                </c:pt>
                <c:pt idx="26">
                  <c:v>86.057717967985326</c:v>
                </c:pt>
                <c:pt idx="27">
                  <c:v>89.851997137204094</c:v>
                </c:pt>
                <c:pt idx="28">
                  <c:v>93.41988563229539</c:v>
                </c:pt>
                <c:pt idx="29">
                  <c:v>96.737405754139132</c:v>
                </c:pt>
                <c:pt idx="30">
                  <c:v>99.782262383530821</c:v>
                </c:pt>
                <c:pt idx="31">
                  <c:v>102.53399281368354</c:v>
                </c:pt>
                <c:pt idx="32">
                  <c:v>104.97410426815416</c:v>
                </c:pt>
                <c:pt idx="33">
                  <c:v>107.0861981800157</c:v>
                </c:pt>
                <c:pt idx="34">
                  <c:v>108.85608039706813</c:v>
                </c:pt>
                <c:pt idx="35">
                  <c:v>110.27185657246265</c:v>
                </c:pt>
                <c:pt idx="36">
                  <c:v>111.32401209967452</c:v>
                </c:pt>
                <c:pt idx="37">
                  <c:v>112.00547605462809</c:v>
                </c:pt>
                <c:pt idx="38">
                  <c:v>112.31166871525652</c:v>
                </c:pt>
                <c:pt idx="39">
                  <c:v>112.24053233914455</c:v>
                </c:pt>
                <c:pt idx="40">
                  <c:v>111.79254499241593</c:v>
                </c:pt>
                <c:pt idx="41">
                  <c:v>110.9707173369297</c:v>
                </c:pt>
                <c:pt idx="42">
                  <c:v>109.78057239737649</c:v>
                </c:pt>
                <c:pt idx="43">
                  <c:v>108.23010844424857</c:v>
                </c:pt>
                <c:pt idx="44">
                  <c:v>106.32974524212538</c:v>
                </c:pt>
                <c:pt idx="45">
                  <c:v>104.09225402450882</c:v>
                </c:pt>
                <c:pt idx="46">
                  <c:v>101.53267166580613</c:v>
                </c:pt>
                <c:pt idx="47">
                  <c:v>98.668199627260989</c:v>
                </c:pt>
                <c:pt idx="48">
                  <c:v>95.558521774829799</c:v>
                </c:pt>
                <c:pt idx="49">
                  <c:v>92.368807789866992</c:v>
                </c:pt>
                <c:pt idx="50">
                  <c:v>89.285565473959977</c:v>
                </c:pt>
                <c:pt idx="51">
                  <c:v>86.305240835633327</c:v>
                </c:pt>
                <c:pt idx="52">
                  <c:v>83.42439851455093</c:v>
                </c:pt>
                <c:pt idx="53">
                  <c:v>80.639717821645291</c:v>
                </c:pt>
                <c:pt idx="54">
                  <c:v>77.947988911425711</c:v>
                </c:pt>
                <c:pt idx="55">
                  <c:v>75.346109082054099</c:v>
                </c:pt>
                <c:pt idx="56">
                  <c:v>72.831079198922708</c:v>
                </c:pt>
                <c:pt idx="57">
                  <c:v>70.400000237612019</c:v>
                </c:pt>
                <c:pt idx="58">
                  <c:v>68.05006994224361</c:v>
                </c:pt>
                <c:pt idx="59">
                  <c:v>65.778579595375916</c:v>
                </c:pt>
                <c:pt idx="60">
                  <c:v>63.582910895720268</c:v>
                </c:pt>
                <c:pt idx="61">
                  <c:v>61.46053294007735</c:v>
                </c:pt>
                <c:pt idx="62">
                  <c:v>59.408999306016163</c:v>
                </c:pt>
                <c:pt idx="63">
                  <c:v>57.425945231931912</c:v>
                </c:pt>
                <c:pt idx="64">
                  <c:v>55.509084891232831</c:v>
                </c:pt>
                <c:pt idx="65">
                  <c:v>53.656208757513802</c:v>
                </c:pt>
                <c:pt idx="66">
                  <c:v>51.865181057679671</c:v>
                </c:pt>
                <c:pt idx="67">
                  <c:v>50.133937310082409</c:v>
                </c:pt>
                <c:pt idx="68">
                  <c:v>48.460481944834839</c:v>
                </c:pt>
                <c:pt idx="69">
                  <c:v>46.842886003556977</c:v>
                </c:pt>
                <c:pt idx="70">
                  <c:v>45.279284915904746</c:v>
                </c:pt>
                <c:pt idx="71">
                  <c:v>43.767876350317039</c:v>
                </c:pt>
                <c:pt idx="72">
                  <c:v>42.306918136504429</c:v>
                </c:pt>
                <c:pt idx="73">
                  <c:v>40.894726257284411</c:v>
                </c:pt>
                <c:pt idx="74">
                  <c:v>39.529672907448642</c:v>
                </c:pt>
                <c:pt idx="75">
                  <c:v>38.21018461742463</c:v>
                </c:pt>
                <c:pt idx="76">
                  <c:v>36.934740439568863</c:v>
                </c:pt>
                <c:pt idx="77">
                  <c:v>35.701870195001149</c:v>
                </c:pt>
                <c:pt idx="78">
                  <c:v>34.510152778958869</c:v>
                </c:pt>
                <c:pt idx="79">
                  <c:v>33.358214522718036</c:v>
                </c:pt>
                <c:pt idx="80">
                  <c:v>32.244727610193095</c:v>
                </c:pt>
                <c:pt idx="81">
                  <c:v>31.168408547389856</c:v>
                </c:pt>
                <c:pt idx="82">
                  <c:v>30.128016682947781</c:v>
                </c:pt>
                <c:pt idx="83">
                  <c:v>29.122352778066148</c:v>
                </c:pt>
                <c:pt idx="84">
                  <c:v>28.150257624165551</c:v>
                </c:pt>
                <c:pt idx="85">
                  <c:v>27.210610706691387</c:v>
                </c:pt>
                <c:pt idx="86">
                  <c:v>26.302328913519347</c:v>
                </c:pt>
                <c:pt idx="87">
                  <c:v>25.424365286473773</c:v>
                </c:pt>
                <c:pt idx="88">
                  <c:v>24.575707814519973</c:v>
                </c:pt>
                <c:pt idx="89">
                  <c:v>23.755378267239539</c:v>
                </c:pt>
                <c:pt idx="90">
                  <c:v>22.962431067243681</c:v>
                </c:pt>
                <c:pt idx="91">
                  <c:v>22.195952200225211</c:v>
                </c:pt>
                <c:pt idx="92">
                  <c:v>21.455058161392635</c:v>
                </c:pt>
                <c:pt idx="93">
                  <c:v>20.738894937071912</c:v>
                </c:pt>
                <c:pt idx="94">
                  <c:v>20.046637020302036</c:v>
                </c:pt>
                <c:pt idx="95">
                  <c:v>19.377486459289766</c:v>
                </c:pt>
                <c:pt idx="96">
                  <c:v>18.730671937626632</c:v>
                </c:pt>
                <c:pt idx="97">
                  <c:v>18.105447885207948</c:v>
                </c:pt>
                <c:pt idx="98">
                  <c:v>17.501093618829213</c:v>
                </c:pt>
                <c:pt idx="99">
                  <c:v>16.916912511469036</c:v>
                </c:pt>
                <c:pt idx="100">
                  <c:v>16.352231189301097</c:v>
                </c:pt>
                <c:pt idx="101">
                  <c:v>15.806398755509763</c:v>
                </c:pt>
                <c:pt idx="102">
                  <c:v>15.278786040014323</c:v>
                </c:pt>
                <c:pt idx="103">
                  <c:v>14.768784874237337</c:v>
                </c:pt>
                <c:pt idx="104">
                  <c:v>14.275807390080924</c:v>
                </c:pt>
                <c:pt idx="105">
                  <c:v>13.799285342302968</c:v>
                </c:pt>
                <c:pt idx="106">
                  <c:v>13.338669453512297</c:v>
                </c:pt>
                <c:pt idx="107">
                  <c:v>12.893428781027653</c:v>
                </c:pt>
                <c:pt idx="108">
                  <c:v>12.463050104870703</c:v>
                </c:pt>
                <c:pt idx="109">
                  <c:v>12.04703733618774</c:v>
                </c:pt>
                <c:pt idx="110">
                  <c:v>11.644910945417973</c:v>
                </c:pt>
                <c:pt idx="111">
                  <c:v>11.256207409549445</c:v>
                </c:pt>
                <c:pt idx="112">
                  <c:v>10.880478677825399</c:v>
                </c:pt>
                <c:pt idx="113">
                  <c:v>10.517291655285133</c:v>
                </c:pt>
                <c:pt idx="114">
                  <c:v>10.166227703544182</c:v>
                </c:pt>
                <c:pt idx="115">
                  <c:v>9.826882158238222</c:v>
                </c:pt>
                <c:pt idx="116">
                  <c:v>9.4988638625746127</c:v>
                </c:pt>
                <c:pt idx="117">
                  <c:v>9.1817947164538047</c:v>
                </c:pt>
                <c:pt idx="118">
                  <c:v>8.8753092406409628</c:v>
                </c:pt>
                <c:pt idx="119">
                  <c:v>8.5790541554853998</c:v>
                </c:pt>
                <c:pt idx="120">
                  <c:v>8.2926879737022041</c:v>
                </c:pt>
                <c:pt idx="121">
                  <c:v>8.0158806067467019</c:v>
                </c:pt>
                <c:pt idx="122">
                  <c:v>7.7483129843280496</c:v>
                </c:pt>
                <c:pt idx="123">
                  <c:v>7.4896766866233007</c:v>
                </c:pt>
                <c:pt idx="124">
                  <c:v>7.2396735887680954</c:v>
                </c:pt>
                <c:pt idx="125">
                  <c:v>6.9980155172140632</c:v>
                </c:pt>
                <c:pt idx="126">
                  <c:v>6.7644239175570249</c:v>
                </c:pt>
                <c:pt idx="127">
                  <c:v>6.5386295334528981</c:v>
                </c:pt>
                <c:pt idx="128">
                  <c:v>6.3203720962513215</c:v>
                </c:pt>
                <c:pt idx="129">
                  <c:v>6.1094000249892098</c:v>
                </c:pt>
                <c:pt idx="130">
                  <c:v>5.905470136398435</c:v>
                </c:pt>
                <c:pt idx="131">
                  <c:v>5.708347364593358</c:v>
                </c:pt>
                <c:pt idx="132">
                  <c:v>5.5178044901151075</c:v>
                </c:pt>
                <c:pt idx="133">
                  <c:v>5.3336218780202538</c:v>
                </c:pt>
                <c:pt idx="134">
                  <c:v>5.1555872247120655</c:v>
                </c:pt>
                <c:pt idx="135">
                  <c:v>4.98349531322238</c:v>
                </c:pt>
                <c:pt idx="136">
                  <c:v>4.8171477766621305</c:v>
                </c:pt>
                <c:pt idx="137">
                  <c:v>4.6563528695678373</c:v>
                </c:pt>
                <c:pt idx="138">
                  <c:v>4.5009252468804561</c:v>
                </c:pt>
                <c:pt idx="139">
                  <c:v>4.350685750301845</c:v>
                </c:pt>
                <c:pt idx="140">
                  <c:v>4.2054612017825992</c:v>
                </c:pt>
                <c:pt idx="141">
                  <c:v>4.0650842039031936</c:v>
                </c:pt>
                <c:pt idx="142">
                  <c:v>3.929392946918338</c:v>
                </c:pt>
                <c:pt idx="143">
                  <c:v>3.7982310222421338</c:v>
                </c:pt>
                <c:pt idx="144">
                  <c:v>3.6714472421590432</c:v>
                </c:pt>
                <c:pt idx="145">
                  <c:v>3.5488954655528411</c:v>
                </c:pt>
                <c:pt idx="146">
                  <c:v>3.4304344294526925</c:v>
                </c:pt>
                <c:pt idx="147">
                  <c:v>3.3159275862021618</c:v>
                </c:pt>
                <c:pt idx="148">
                  <c:v>3.2052429460634611</c:v>
                </c:pt>
                <c:pt idx="149">
                  <c:v>3.0982529250755584</c:v>
                </c:pt>
                <c:pt idx="150">
                  <c:v>2.9948341979906838</c:v>
                </c:pt>
                <c:pt idx="151">
                  <c:v>2.8948675561197974</c:v>
                </c:pt>
                <c:pt idx="152">
                  <c:v>2.7982377699231402</c:v>
                </c:pt>
                <c:pt idx="153">
                  <c:v>2.7048334561874507</c:v>
                </c:pt>
                <c:pt idx="154">
                  <c:v>2.6145469496367717</c:v>
                </c:pt>
                <c:pt idx="155">
                  <c:v>2.5272741788288551</c:v>
                </c:pt>
                <c:pt idx="156">
                  <c:v>2.4429145461940909</c:v>
                </c:pt>
                <c:pt idx="157">
                  <c:v>2.3613708120787229</c:v>
                </c:pt>
                <c:pt idx="158">
                  <c:v>2.2825489826586423</c:v>
                </c:pt>
                <c:pt idx="159">
                  <c:v>2.2063582015946075</c:v>
                </c:pt>
                <c:pt idx="160">
                  <c:v>2.132710645303951</c:v>
                </c:pt>
                <c:pt idx="161">
                  <c:v>2.0615214217281119</c:v>
                </c:pt>
                <c:pt idx="162">
                  <c:v>1.9927084724792632</c:v>
                </c:pt>
                <c:pt idx="163">
                  <c:v>1.9261924782532496</c:v>
                </c:pt>
                <c:pt idx="164">
                  <c:v>1.8618967673998315</c:v>
                </c:pt>
                <c:pt idx="165">
                  <c:v>1.7997472275448041</c:v>
                </c:pt>
                <c:pt idx="166">
                  <c:v>1.7396722201621559</c:v>
                </c:pt>
                <c:pt idx="167">
                  <c:v>1.6816024979977864</c:v>
                </c:pt>
                <c:pt idx="168">
                  <c:v>1.6254711252495646</c:v>
                </c:pt>
                <c:pt idx="169">
                  <c:v>1.5712134004118066</c:v>
                </c:pt>
                <c:pt idx="170">
                  <c:v>1.5187667816951209</c:v>
                </c:pt>
                <c:pt idx="171">
                  <c:v>1.4680708149357657</c:v>
                </c:pt>
                <c:pt idx="172">
                  <c:v>1.4190670639113356</c:v>
                </c:pt>
                <c:pt idx="173">
                  <c:v>1.371699042982508</c:v>
                </c:pt>
                <c:pt idx="174">
                  <c:v>1.3259121519831765</c:v>
                </c:pt>
                <c:pt idx="175">
                  <c:v>1.2816536132839429</c:v>
                </c:pt>
                <c:pt idx="176">
                  <c:v>1.2388724109563991</c:v>
                </c:pt>
                <c:pt idx="177">
                  <c:v>1.197519231968097</c:v>
                </c:pt>
                <c:pt idx="178">
                  <c:v>1.1575464093403951</c:v>
                </c:pt>
                <c:pt idx="179">
                  <c:v>1.1189078672037076</c:v>
                </c:pt>
                <c:pt idx="180">
                  <c:v>1.081559067686753</c:v>
                </c:pt>
                <c:pt idx="181">
                  <c:v>1.0454569595786674</c:v>
                </c:pt>
                <c:pt idx="182">
                  <c:v>1.0105599287047227</c:v>
                </c:pt>
                <c:pt idx="183">
                  <c:v>0.97682774995850941</c:v>
                </c:pt>
                <c:pt idx="184">
                  <c:v>0.94422154093526445</c:v>
                </c:pt>
                <c:pt idx="185">
                  <c:v>0.91270371711290421</c:v>
                </c:pt>
                <c:pt idx="186">
                  <c:v>0.88223794852909743</c:v>
                </c:pt>
                <c:pt idx="187">
                  <c:v>0.85278911790445588</c:v>
                </c:pt>
                <c:pt idx="188">
                  <c:v>0.82432328016354084</c:v>
                </c:pt>
                <c:pt idx="189">
                  <c:v>0.79680762330706822</c:v>
                </c:pt>
                <c:pt idx="190">
                  <c:v>0.77021043059016447</c:v>
                </c:pt>
                <c:pt idx="191">
                  <c:v>0.74450104396312367</c:v>
                </c:pt>
                <c:pt idx="192">
                  <c:v>0.71964982873247851</c:v>
                </c:pt>
                <c:pt idx="193">
                  <c:v>0.69562813940169299</c:v>
                </c:pt>
                <c:pt idx="194">
                  <c:v>0.67240828665206953</c:v>
                </c:pt>
                <c:pt idx="195">
                  <c:v>0.64996350542582915</c:v>
                </c:pt>
                <c:pt idx="196">
                  <c:v>0.62826792407456611</c:v>
                </c:pt>
                <c:pt idx="197">
                  <c:v>0.60729653453752186</c:v>
                </c:pt>
                <c:pt idx="198">
                  <c:v>0.58702516351528755</c:v>
                </c:pt>
                <c:pt idx="199">
                  <c:v>0.56743044460573921</c:v>
                </c:pt>
                <c:pt idx="200">
                  <c:v>0.54848979137004505</c:v>
                </c:pt>
                <c:pt idx="201">
                  <c:v>0.53018137129773668</c:v>
                </c:pt>
                <c:pt idx="202">
                  <c:v>0.51248408064081385</c:v>
                </c:pt>
                <c:pt idx="203">
                  <c:v>0.49537752008787089</c:v>
                </c:pt>
                <c:pt idx="204">
                  <c:v>0.47884197125023037</c:v>
                </c:pt>
                <c:pt idx="205">
                  <c:v>0.46285837393294366</c:v>
                </c:pt>
                <c:pt idx="206">
                  <c:v>0.44740830416449384</c:v>
                </c:pt>
                <c:pt idx="207">
                  <c:v>0.43247395295984942</c:v>
                </c:pt>
                <c:pt idx="208">
                  <c:v>0.41803810579240719</c:v>
                </c:pt>
                <c:pt idx="209">
                  <c:v>0.40408412275115191</c:v>
                </c:pt>
                <c:pt idx="210">
                  <c:v>0.39059591936016691</c:v>
                </c:pt>
                <c:pt idx="211">
                  <c:v>0.37755794803838022</c:v>
                </c:pt>
                <c:pt idx="212">
                  <c:v>0.36495518017818229</c:v>
                </c:pt>
                <c:pt idx="213">
                  <c:v>0.35277308882224817</c:v>
                </c:pt>
                <c:pt idx="214">
                  <c:v>0.34099763191861099</c:v>
                </c:pt>
                <c:pt idx="215">
                  <c:v>0.32961523613466409</c:v>
                </c:pt>
                <c:pt idx="216">
                  <c:v>0.31861278121146031</c:v>
                </c:pt>
                <c:pt idx="217">
                  <c:v>0.30797758484024795</c:v>
                </c:pt>
                <c:pt idx="218">
                  <c:v>0.29769738804383034</c:v>
                </c:pt>
                <c:pt idx="219">
                  <c:v>0.2877603410458891</c:v>
                </c:pt>
                <c:pt idx="220">
                  <c:v>0.27815498961198376</c:v>
                </c:pt>
                <c:pt idx="221">
                  <c:v>0.26887026184648738</c:v>
                </c:pt>
                <c:pt idx="222">
                  <c:v>0.25989545543023507</c:v>
                </c:pt>
                <c:pt idx="223">
                  <c:v>0.25122022528417315</c:v>
                </c:pt>
                <c:pt idx="224">
                  <c:v>0.24283457164479821</c:v>
                </c:pt>
                <c:pt idx="225">
                  <c:v>0.23472882853762589</c:v>
                </c:pt>
                <c:pt idx="226">
                  <c:v>0.22689365263542191</c:v>
                </c:pt>
                <c:pt idx="227">
                  <c:v>0.21932001248833116</c:v>
                </c:pt>
                <c:pt idx="228">
                  <c:v>0.21199917811351027</c:v>
                </c:pt>
                <c:pt idx="229">
                  <c:v>0.20492271093225045</c:v>
                </c:pt>
                <c:pt idx="230">
                  <c:v>0.19808245404299771</c:v>
                </c:pt>
                <c:pt idx="231">
                  <c:v>0.19147052281905594</c:v>
                </c:pt>
                <c:pt idx="232">
                  <c:v>0.18507929582013727</c:v>
                </c:pt>
                <c:pt idx="233">
                  <c:v>0.17890140600727839</c:v>
                </c:pt>
                <c:pt idx="234">
                  <c:v>0.17292973225100627</c:v>
                </c:pt>
                <c:pt idx="235">
                  <c:v>0.16715739112295197</c:v>
                </c:pt>
                <c:pt idx="236">
                  <c:v>0.16157772896146369</c:v>
                </c:pt>
                <c:pt idx="237">
                  <c:v>0.15618431420206266</c:v>
                </c:pt>
                <c:pt idx="238">
                  <c:v>0.15097092996390918</c:v>
                </c:pt>
                <c:pt idx="239">
                  <c:v>0.14593156688372852</c:v>
                </c:pt>
                <c:pt idx="240">
                  <c:v>0.14106041618893878</c:v>
                </c:pt>
                <c:pt idx="241">
                  <c:v>0.13635186300199459</c:v>
                </c:pt>
                <c:pt idx="242">
                  <c:v>0.13180047986823276</c:v>
                </c:pt>
                <c:pt idx="243">
                  <c:v>0.12740102049975113</c:v>
                </c:pt>
                <c:pt idx="244">
                  <c:v>0.12314841372812141</c:v>
                </c:pt>
                <c:pt idx="245">
                  <c:v>0.11903775765895165</c:v>
                </c:pt>
                <c:pt idx="246">
                  <c:v>0.11506431402157444</c:v>
                </c:pt>
                <c:pt idx="247">
                  <c:v>0.11122350270733514</c:v>
                </c:pt>
                <c:pt idx="248">
                  <c:v>0.10751089649019312</c:v>
                </c:pt>
                <c:pt idx="249">
                  <c:v>0.1039222159235481</c:v>
                </c:pt>
                <c:pt idx="250">
                  <c:v>0.10045332440740727</c:v>
                </c:pt>
                <c:pt idx="251">
                  <c:v>9.710022342020963E-2</c:v>
                </c:pt>
                <c:pt idx="252">
                  <c:v>9.3859047909811352E-2</c:v>
                </c:pt>
                <c:pt idx="253">
                  <c:v>9.0726061838316094E-2</c:v>
                </c:pt>
                <c:pt idx="254">
                  <c:v>8.769765387562091E-2</c:v>
                </c:pt>
                <c:pt idx="255">
                  <c:v>8.4770333236707712E-2</c:v>
                </c:pt>
                <c:pt idx="256">
                  <c:v>8.1940725657885738E-2</c:v>
                </c:pt>
                <c:pt idx="257">
                  <c:v>7.9205569507345502E-2</c:v>
                </c:pt>
                <c:pt idx="258">
                  <c:v>7.656171202554142E-2</c:v>
                </c:pt>
                <c:pt idx="259">
                  <c:v>7.4006105691069121E-2</c:v>
                </c:pt>
                <c:pt idx="260">
                  <c:v>7.1535804707848843E-2</c:v>
                </c:pt>
                <c:pt idx="261">
                  <c:v>6.914796160956542E-2</c:v>
                </c:pt>
                <c:pt idx="262">
                  <c:v>6.6839823977451099E-2</c:v>
                </c:pt>
                <c:pt idx="263">
                  <c:v>6.4608731267627659E-2</c:v>
                </c:pt>
                <c:pt idx="264">
                  <c:v>6.2452111744351113E-2</c:v>
                </c:pt>
                <c:pt idx="265">
                  <c:v>6.0367479515623122E-2</c:v>
                </c:pt>
                <c:pt idx="266">
                  <c:v>5.8352431667753751E-2</c:v>
                </c:pt>
                <c:pt idx="267">
                  <c:v>5.6404645495571289E-2</c:v>
                </c:pt>
                <c:pt idx="268">
                  <c:v>5.4521875825085539E-2</c:v>
                </c:pt>
                <c:pt idx="269">
                  <c:v>5.2701952425522447E-2</c:v>
                </c:pt>
                <c:pt idx="270">
                  <c:v>5.0942777507741205E-2</c:v>
                </c:pt>
                <c:pt idx="271">
                  <c:v>4.9242323306155897E-2</c:v>
                </c:pt>
                <c:pt idx="272">
                  <c:v>4.7598629741370378E-2</c:v>
                </c:pt>
                <c:pt idx="273">
                  <c:v>4.6009802160834209E-2</c:v>
                </c:pt>
                <c:pt idx="274">
                  <c:v>4.447400915491477E-2</c:v>
                </c:pt>
                <c:pt idx="275">
                  <c:v>4.298948044586811E-2</c:v>
                </c:pt>
                <c:pt idx="276">
                  <c:v>4.1554504847275402E-2</c:v>
                </c:pt>
                <c:pt idx="277">
                  <c:v>4.0167428291592734E-2</c:v>
                </c:pt>
                <c:pt idx="278">
                  <c:v>3.8826651923540637E-2</c:v>
                </c:pt>
                <c:pt idx="279">
                  <c:v>3.7530630257135773E-2</c:v>
                </c:pt>
                <c:pt idx="280">
                  <c:v>3.6277869394240277E-2</c:v>
                </c:pt>
                <c:pt idx="281">
                  <c:v>3.5066925302575373E-2</c:v>
                </c:pt>
                <c:pt idx="282">
                  <c:v>3.3896402151214387E-2</c:v>
                </c:pt>
                <c:pt idx="283">
                  <c:v>3.2764950701636507E-2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E1D-4FF9-BD7B-D727C0A5B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675103"/>
        <c:axId val="1972686751"/>
      </c:scatterChart>
      <c:valAx>
        <c:axId val="1972675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686751"/>
        <c:crosses val="autoZero"/>
        <c:crossBetween val="midCat"/>
      </c:valAx>
      <c:valAx>
        <c:axId val="1972686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6751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Hydrographs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'HydroCAD Output'!$B$1</c:f>
              <c:strCache>
                <c:ptCount val="1"/>
                <c:pt idx="0">
                  <c:v>2-year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'HydroCAD Output'!$A$2:$A$285</c:f>
              <c:numCache>
                <c:formatCode>0.0</c:formatCode>
                <c:ptCount val="28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</c:numCache>
            </c:numRef>
          </c:xVal>
          <c:yVal>
            <c:numRef>
              <c:f>'HydroCAD Output'!$B$2:$B$285</c:f>
              <c:numCache>
                <c:formatCode>0.0</c:formatCode>
                <c:ptCount val="284"/>
                <c:pt idx="0">
                  <c:v>0</c:v>
                </c:pt>
                <c:pt idx="1">
                  <c:v>0.30449903241388121</c:v>
                </c:pt>
                <c:pt idx="2">
                  <c:v>1.2111024745818406</c:v>
                </c:pt>
                <c:pt idx="3">
                  <c:v>2.6992854290374706</c:v>
                </c:pt>
                <c:pt idx="4">
                  <c:v>4.7353564259155965</c:v>
                </c:pt>
                <c:pt idx="5">
                  <c:v>7.2732201753667516</c:v>
                </c:pt>
                <c:pt idx="6">
                  <c:v>10.255421134186015</c:v>
                </c:pt>
                <c:pt idx="7">
                  <c:v>13.614444261003561</c:v>
                </c:pt>
                <c:pt idx="8">
                  <c:v>17.274243511806617</c:v>
                </c:pt>
                <c:pt idx="9">
                  <c:v>21.151963471673355</c:v>
                </c:pt>
                <c:pt idx="10">
                  <c:v>25.15981514612411</c:v>
                </c:pt>
                <c:pt idx="11">
                  <c:v>29.207063445424417</c:v>
                </c:pt>
                <c:pt idx="12">
                  <c:v>33.202081366520325</c:v>
                </c:pt>
                <c:pt idx="13">
                  <c:v>37.054424367296612</c:v>
                </c:pt>
                <c:pt idx="14">
                  <c:v>40.676877970707707</c:v>
                </c:pt>
                <c:pt idx="15">
                  <c:v>43.987432242389104</c:v>
                </c:pt>
                <c:pt idx="16">
                  <c:v>46.911138440892415</c:v>
                </c:pt>
                <c:pt idx="17">
                  <c:v>49.381805807220857</c:v>
                </c:pt>
                <c:pt idx="18">
                  <c:v>51.343500079481231</c:v>
                </c:pt>
                <c:pt idx="19">
                  <c:v>52.751809807279841</c:v>
                </c:pt>
                <c:pt idx="20">
                  <c:v>53.574851797348764</c:v>
                </c:pt>
                <c:pt idx="21">
                  <c:v>53.793992927783762</c:v>
                </c:pt>
                <c:pt idx="22">
                  <c:v>53.404271989500849</c:v>
                </c:pt>
                <c:pt idx="23">
                  <c:v>52.414512004702146</c:v>
                </c:pt>
                <c:pt idx="24">
                  <c:v>50.847120479535853</c:v>
                </c:pt>
                <c:pt idx="25">
                  <c:v>48.737582113096892</c:v>
                </c:pt>
                <c:pt idx="26">
                  <c:v>46.133655447498334</c:v>
                </c:pt>
                <c:pt idx="27">
                  <c:v>43.363665283706453</c:v>
                </c:pt>
                <c:pt idx="28">
                  <c:v>40.742389959111634</c:v>
                </c:pt>
                <c:pt idx="29">
                  <c:v>38.279567207249649</c:v>
                </c:pt>
                <c:pt idx="30">
                  <c:v>35.965618782916728</c:v>
                </c:pt>
                <c:pt idx="31">
                  <c:v>33.791545432967048</c:v>
                </c:pt>
                <c:pt idx="32">
                  <c:v>31.748891897020588</c:v>
                </c:pt>
                <c:pt idx="33">
                  <c:v>29.829714023831016</c:v>
                </c:pt>
                <c:pt idx="34">
                  <c:v>28.026547875424992</c:v>
                </c:pt>
                <c:pt idx="35">
                  <c:v>26.332380698854902</c:v>
                </c:pt>
                <c:pt idx="36">
                  <c:v>24.740623652669946</c:v>
                </c:pt>
                <c:pt idx="37">
                  <c:v>23.245086182035546</c:v>
                </c:pt>
                <c:pt idx="38">
                  <c:v>21.839951942842337</c:v>
                </c:pt>
                <c:pt idx="39">
                  <c:v>20.519756181170404</c:v>
                </c:pt>
                <c:pt idx="40">
                  <c:v>19.279364480134596</c:v>
                </c:pt>
                <c:pt idx="41">
                  <c:v>18.113952791454413</c:v>
                </c:pt>
                <c:pt idx="42">
                  <c:v>17.018988674088714</c:v>
                </c:pt>
                <c:pt idx="43">
                  <c:v>15.99021366696979</c:v>
                </c:pt>
                <c:pt idx="44">
                  <c:v>15.023626727281917</c:v>
                </c:pt>
                <c:pt idx="45">
                  <c:v>14.115468669873778</c:v>
                </c:pt>
                <c:pt idx="46">
                  <c:v>13.262207547287495</c:v>
                </c:pt>
                <c:pt idx="47">
                  <c:v>12.460524913545218</c:v>
                </c:pt>
                <c:pt idx="48">
                  <c:v>11.7073029182715</c:v>
                </c:pt>
                <c:pt idx="49">
                  <c:v>10.999612180958453</c:v>
                </c:pt>
                <c:pt idx="50">
                  <c:v>10.33470039821548</c:v>
                </c:pt>
                <c:pt idx="51">
                  <c:v>9.7099816396952772</c:v>
                </c:pt>
                <c:pt idx="52">
                  <c:v>9.1230262910668998</c:v>
                </c:pt>
                <c:pt idx="53">
                  <c:v>8.5715516049224814</c:v>
                </c:pt>
                <c:pt idx="54">
                  <c:v>8.0534128228689994</c:v>
                </c:pt>
                <c:pt idx="55">
                  <c:v>7.5665948342776632</c:v>
                </c:pt>
                <c:pt idx="56">
                  <c:v>7.1092043392506827</c:v>
                </c:pt>
                <c:pt idx="57">
                  <c:v>6.6794624853262086</c:v>
                </c:pt>
                <c:pt idx="58">
                  <c:v>6.2756979492845275</c:v>
                </c:pt>
                <c:pt idx="59">
                  <c:v>5.896340437149802</c:v>
                </c:pt>
                <c:pt idx="60">
                  <c:v>5.5399145771079628</c:v>
                </c:pt>
                <c:pt idx="61">
                  <c:v>5.2050341815895376</c:v>
                </c:pt>
                <c:pt idx="62">
                  <c:v>4.8903968562018232</c:v>
                </c:pt>
                <c:pt idx="63">
                  <c:v>4.5947789345439309</c:v>
                </c:pt>
                <c:pt idx="64">
                  <c:v>4.3170307192053681</c:v>
                </c:pt>
                <c:pt idx="65">
                  <c:v>4.0560720104399719</c:v>
                </c:pt>
                <c:pt idx="66">
                  <c:v>3.8108879051254037</c:v>
                </c:pt>
                <c:pt idx="67">
                  <c:v>3.5805248496699495</c:v>
                </c:pt>
                <c:pt idx="68">
                  <c:v>3.3640869315158088</c:v>
                </c:pt>
                <c:pt idx="69">
                  <c:v>3.1607323948159838</c:v>
                </c:pt>
                <c:pt idx="70">
                  <c:v>2.9696703667338764</c:v>
                </c:pt>
                <c:pt idx="71">
                  <c:v>2.79015778163363</c:v>
                </c:pt>
                <c:pt idx="72">
                  <c:v>2.6214964911990628</c:v>
                </c:pt>
                <c:pt idx="73">
                  <c:v>2.4630305492420308</c:v>
                </c:pt>
                <c:pt idx="74">
                  <c:v>2.31414366064045</c:v>
                </c:pt>
                <c:pt idx="75">
                  <c:v>2.1742567844846303</c:v>
                </c:pt>
                <c:pt idx="76">
                  <c:v>2.0428258821101486</c:v>
                </c:pt>
                <c:pt idx="77">
                  <c:v>1.91933980125916</c:v>
                </c:pt>
                <c:pt idx="78">
                  <c:v>1.8033182881412682</c:v>
                </c:pt>
                <c:pt idx="79">
                  <c:v>1.6943101196626822</c:v>
                </c:pt>
                <c:pt idx="80">
                  <c:v>1.5918913485595889</c:v>
                </c:pt>
                <c:pt idx="81">
                  <c:v>1.4956636546108693</c:v>
                </c:pt>
                <c:pt idx="82">
                  <c:v>1.4052527955177867</c:v>
                </c:pt>
                <c:pt idx="83">
                  <c:v>1.3203071514259155</c:v>
                </c:pt>
                <c:pt idx="84">
                  <c:v>1.2404963574287766</c:v>
                </c:pt>
                <c:pt idx="85">
                  <c:v>1.1655100187347629</c:v>
                </c:pt>
                <c:pt idx="86">
                  <c:v>1.0950565035005373</c:v>
                </c:pt>
                <c:pt idx="87">
                  <c:v>1.0288618086359971</c:v>
                </c:pt>
                <c:pt idx="88">
                  <c:v>0.9666684941698197</c:v>
                </c:pt>
                <c:pt idx="89">
                  <c:v>0.90823468203118873</c:v>
                </c:pt>
                <c:pt idx="90">
                  <c:v>0.85333311535379452</c:v>
                </c:pt>
                <c:pt idx="91">
                  <c:v>0.8017502746436721</c:v>
                </c:pt>
                <c:pt idx="92">
                  <c:v>0.75328554737348363</c:v>
                </c:pt>
                <c:pt idx="93">
                  <c:v>0.7077504477737272</c:v>
                </c:pt>
                <c:pt idx="94">
                  <c:v>0.6649678837865155</c:v>
                </c:pt>
                <c:pt idx="95">
                  <c:v>0.62477146833100394</c:v>
                </c:pt>
                <c:pt idx="96">
                  <c:v>0.58700487220191</c:v>
                </c:pt>
                <c:pt idx="97">
                  <c:v>0.55152121608444704</c:v>
                </c:pt>
                <c:pt idx="98">
                  <c:v>0.51818249932113114</c:v>
                </c:pt>
                <c:pt idx="99">
                  <c:v>0.48685906320887734</c:v>
                </c:pt>
                <c:pt idx="100">
                  <c:v>0.45742908673905397</c:v>
                </c:pt>
                <c:pt idx="101">
                  <c:v>0.42977811281938455</c:v>
                </c:pt>
                <c:pt idx="102">
                  <c:v>0.40379860313509408</c:v>
                </c:pt>
                <c:pt idx="103">
                  <c:v>0.37938951991809938</c:v>
                </c:pt>
                <c:pt idx="104">
                  <c:v>0.3564559329976954</c:v>
                </c:pt>
                <c:pt idx="105">
                  <c:v>0.3349086506044941</c:v>
                </c:pt>
                <c:pt idx="106">
                  <c:v>0.31466387249177352</c:v>
                </c:pt>
                <c:pt idx="107">
                  <c:v>0.29564286402517498</c:v>
                </c:pt>
                <c:pt idx="108">
                  <c:v>0.277771649973236</c:v>
                </c:pt>
                <c:pt idx="109">
                  <c:v>0.26098072680788226</c:v>
                </c:pt>
                <c:pt idx="110">
                  <c:v>0.24520479239595971</c:v>
                </c:pt>
                <c:pt idx="111">
                  <c:v>0.23038249203055583</c:v>
                </c:pt>
                <c:pt idx="112">
                  <c:v>0.21645617981438653</c:v>
                </c:pt>
                <c:pt idx="113">
                  <c:v>0.20337169446723302</c:v>
                </c:pt>
                <c:pt idx="114">
                  <c:v>0.1910781486855232</c:v>
                </c:pt>
                <c:pt idx="115">
                  <c:v>0.17952773123483734</c:v>
                </c:pt>
                <c:pt idx="116">
                  <c:v>0.16867552100566199</c:v>
                </c:pt>
                <c:pt idx="117">
                  <c:v>0.15847931230922024</c:v>
                </c:pt>
                <c:pt idx="118">
                  <c:v>0.14889945073393487</c:v>
                </c:pt>
                <c:pt idx="119">
                  <c:v>0.13989867892414865</c:v>
                </c:pt>
                <c:pt idx="120">
                  <c:v>0.13144199168131371</c:v>
                </c:pt>
                <c:pt idx="121">
                  <c:v>0.12349649982411848</c:v>
                </c:pt>
                <c:pt idx="122">
                  <c:v>0.1160313022780886</c:v>
                </c:pt>
                <c:pt idx="123">
                  <c:v>0.10901736589719779</c:v>
                </c:pt>
                <c:pt idx="124">
                  <c:v>0.10242741255010315</c:v>
                </c:pt>
                <c:pt idx="125">
                  <c:v>9.6235813031864029E-2</c:v>
                </c:pt>
                <c:pt idx="126">
                  <c:v>9.0418487388555763E-2</c:v>
                </c:pt>
                <c:pt idx="127">
                  <c:v>8.4952811267126338E-2</c:v>
                </c:pt>
                <c:pt idx="128">
                  <c:v>7.9817527926279358E-2</c:v>
                </c:pt>
                <c:pt idx="129">
                  <c:v>7.4992665566179673E-2</c:v>
                </c:pt>
                <c:pt idx="130">
                  <c:v>7.0459459655468112E-2</c:v>
                </c:pt>
                <c:pt idx="131">
                  <c:v>6.6200279953503138E-2</c:v>
                </c:pt>
                <c:pt idx="132">
                  <c:v>6.2198561944011306E-2</c:v>
                </c:pt>
                <c:pt idx="133">
                  <c:v>5.8438742413479447E-2</c:v>
                </c:pt>
                <c:pt idx="134">
                  <c:v>5.4906198923749067E-2</c:v>
                </c:pt>
                <c:pt idx="135">
                  <c:v>5.1587192943408321E-2</c:v>
                </c:pt>
                <c:pt idx="136">
                  <c:v>4.8468816416817072E-2</c:v>
                </c:pt>
                <c:pt idx="137">
                  <c:v>4.5538941562961975E-2</c:v>
                </c:pt>
                <c:pt idx="138">
                  <c:v>4.2786173708903023E-2</c:v>
                </c:pt>
                <c:pt idx="139">
                  <c:v>4.0199806974375293E-2</c:v>
                </c:pt>
                <c:pt idx="140">
                  <c:v>3.7769782635196564E-2</c:v>
                </c:pt>
                <c:pt idx="141">
                  <c:v>3.5486650003551855E-2</c:v>
                </c:pt>
                <c:pt idx="142">
                  <c:v>3.3341529673011065E-2</c:v>
                </c:pt>
                <c:pt idx="143">
                  <c:v>3.1326078985337069E-2</c:v>
                </c:pt>
                <c:pt idx="144">
                  <c:v>2.9432459584778067E-2</c:v>
                </c:pt>
                <c:pt idx="145">
                  <c:v>2.7653306933659787E-2</c:v>
                </c:pt>
                <c:pt idx="146">
                  <c:v>2.598170167071891E-2</c:v>
                </c:pt>
                <c:pt idx="147">
                  <c:v>2.4411142700787269E-2</c:v>
                </c:pt>
                <c:pt idx="148">
                  <c:v>2.2935521911167753E-2</c:v>
                </c:pt>
                <c:pt idx="149">
                  <c:v>2.1549100416372275E-2</c:v>
                </c:pt>
                <c:pt idx="150">
                  <c:v>2.0246486238832354E-2</c:v>
                </c:pt>
                <c:pt idx="151">
                  <c:v>1.9022613338781587E-2</c:v>
                </c:pt>
                <c:pt idx="152">
                  <c:v>1.7872721911753323E-2</c:v>
                </c:pt>
                <c:pt idx="153">
                  <c:v>1.6792339877068015E-2</c:v>
                </c:pt>
                <c:pt idx="154">
                  <c:v>1.577726548531664E-2</c:v>
                </c:pt>
                <c:pt idx="155">
                  <c:v>1.4823550977198664E-2</c:v>
                </c:pt>
                <c:pt idx="156">
                  <c:v>1.3927487230161005E-2</c:v>
                </c:pt>
                <c:pt idx="157">
                  <c:v>1.3085589333127208E-2</c:v>
                </c:pt>
                <c:pt idx="158">
                  <c:v>1.2294583033214726E-2</c:v>
                </c:pt>
                <c:pt idx="159">
                  <c:v>1.1551392001730181E-2</c:v>
                </c:pt>
                <c:pt idx="160">
                  <c:v>1.0853125869917884E-2</c:v>
                </c:pt>
                <c:pt idx="161">
                  <c:v>1.0197068987931312E-2</c:v>
                </c:pt>
                <c:pt idx="162">
                  <c:v>9.5806698633098437E-3</c:v>
                </c:pt>
                <c:pt idx="163">
                  <c:v>9.001531237885118E-3</c:v>
                </c:pt>
                <c:pt idx="164">
                  <c:v>8.4574007645253583E-3</c:v>
                </c:pt>
                <c:pt idx="165">
                  <c:v>7.9461622474577085E-3</c:v>
                </c:pt>
                <c:pt idx="166">
                  <c:v>7.4658274121015503E-3</c:v>
                </c:pt>
                <c:pt idx="167">
                  <c:v>7.0145281724042453E-3</c:v>
                </c:pt>
                <c:pt idx="168">
                  <c:v>6.5905093656059427E-3</c:v>
                </c:pt>
                <c:pt idx="169">
                  <c:v>6.1921219261782783E-3</c:v>
                </c:pt>
                <c:pt idx="170">
                  <c:v>5.8178164723892353E-3</c:v>
                </c:pt>
                <c:pt idx="171">
                  <c:v>5.4661372805515232E-3</c:v>
                </c:pt>
                <c:pt idx="172">
                  <c:v>5.1357166235195296E-3</c:v>
                </c:pt>
                <c:pt idx="173">
                  <c:v>4.825269451416629E-3</c:v>
                </c:pt>
                <c:pt idx="174">
                  <c:v>4.5335883939052945E-3</c:v>
                </c:pt>
                <c:pt idx="175">
                  <c:v>4.2595390645632216E-3</c:v>
                </c:pt>
                <c:pt idx="176">
                  <c:v>4.0020556491038107E-3</c:v>
                </c:pt>
                <c:pt idx="177">
                  <c:v>3.7601367602825512E-3</c:v>
                </c:pt>
                <c:pt idx="178">
                  <c:v>3.5328415433689142E-3</c:v>
                </c:pt>
                <c:pt idx="179">
                  <c:v>3.3192860170371519E-3</c:v>
                </c:pt>
                <c:pt idx="180">
                  <c:v>3.1186396354453793E-3</c:v>
                </c:pt>
                <c:pt idx="181">
                  <c:v>2.9301220581323781E-3</c:v>
                </c:pt>
                <c:pt idx="182">
                  <c:v>2.7530001151697008E-3</c:v>
                </c:pt>
                <c:pt idx="183">
                  <c:v>2.5865849557663552E-3</c:v>
                </c:pt>
                <c:pt idx="184">
                  <c:v>2.4302293692364998E-3</c:v>
                </c:pt>
                <c:pt idx="185">
                  <c:v>2.283325267910934E-3</c:v>
                </c:pt>
                <c:pt idx="186">
                  <c:v>2.1453013222033795E-3</c:v>
                </c:pt>
                <c:pt idx="187">
                  <c:v>2.0156207386336808E-3</c:v>
                </c:pt>
                <c:pt idx="188">
                  <c:v>1.89377917216657E-3</c:v>
                </c:pt>
                <c:pt idx="189">
                  <c:v>1.7793027647468079E-3</c:v>
                </c:pt>
                <c:pt idx="190">
                  <c:v>1.6717463024021324E-3</c:v>
                </c:pt>
                <c:pt idx="191">
                  <c:v>1.5706914837469378E-3</c:v>
                </c:pt>
                <c:pt idx="192">
                  <c:v>1.4757452931525733E-3</c:v>
                </c:pt>
                <c:pt idx="193">
                  <c:v>1.3865384722572618E-3</c:v>
                </c:pt>
                <c:pt idx="194">
                  <c:v>1.3027240838712564E-3</c:v>
                </c:pt>
                <c:pt idx="195">
                  <c:v>1.2239761626919496E-3</c:v>
                </c:pt>
                <c:pt idx="196">
                  <c:v>1.1499884475814762E-3</c:v>
                </c:pt>
                <c:pt idx="197">
                  <c:v>1.0804731904764235E-3</c:v>
                </c:pt>
                <c:pt idx="198">
                  <c:v>1.0151600372973193E-3</c:v>
                </c:pt>
                <c:pt idx="199">
                  <c:v>9.5379497650569585E-4</c:v>
                </c:pt>
                <c:pt idx="200">
                  <c:v>8.9613935121942063E-4</c:v>
                </c:pt>
                <c:pt idx="201">
                  <c:v>8.4196893104434049E-4</c:v>
                </c:pt>
                <c:pt idx="202">
                  <c:v>7.9107304001246989E-4</c:v>
                </c:pt>
                <c:pt idx="203">
                  <c:v>7.4325373723512671E-4</c:v>
                </c:pt>
                <c:pt idx="204">
                  <c:v>6.9832504708449632E-4</c:v>
                </c:pt>
                <c:pt idx="205">
                  <c:v>6.5611223590967779E-4</c:v>
                </c:pt>
                <c:pt idx="206">
                  <c:v>6.1645113247428584E-4</c:v>
                </c:pt>
                <c:pt idx="207">
                  <c:v>5.791874894726756E-4</c:v>
                </c:pt>
                <c:pt idx="208">
                  <c:v>5.4417638364165583E-4</c:v>
                </c:pt>
                <c:pt idx="209">
                  <c:v>5.1128165213465318E-4</c:v>
                </c:pt>
                <c:pt idx="210">
                  <c:v>4.8037536296628188E-4</c:v>
                </c:pt>
                <c:pt idx="211">
                  <c:v>4.5133731746785518E-4</c:v>
                </c:pt>
                <c:pt idx="212">
                  <c:v>4.2405458281876508E-4</c:v>
                </c:pt>
                <c:pt idx="213">
                  <c:v>3.9842105283572986E-4</c:v>
                </c:pt>
                <c:pt idx="214">
                  <c:v>3.7433703531173707E-4</c:v>
                </c:pt>
                <c:pt idx="215">
                  <c:v>3.5170886429978691E-4</c:v>
                </c:pt>
                <c:pt idx="216">
                  <c:v>3.3044853583357863E-4</c:v>
                </c:pt>
                <c:pt idx="217">
                  <c:v>3.1047336566837407E-4</c:v>
                </c:pt>
                <c:pt idx="218">
                  <c:v>2.9170566771097279E-4</c:v>
                </c:pt>
                <c:pt idx="219">
                  <c:v>2.7407245188817417E-4</c:v>
                </c:pt>
                <c:pt idx="220">
                  <c:v>2.5750514027866357E-4</c:v>
                </c:pt>
                <c:pt idx="221">
                  <c:v>2.4193930040436587E-4</c:v>
                </c:pt>
                <c:pt idx="222">
                  <c:v>2.2731439464396695E-4</c:v>
                </c:pt>
                <c:pt idx="223">
                  <c:v>2.1357354479405009E-4</c:v>
                </c:pt>
                <c:pt idx="224">
                  <c:v>2.0066331086220529E-4</c:v>
                </c:pt>
                <c:pt idx="225">
                  <c:v>1.8853348323178486E-4</c:v>
                </c:pt>
                <c:pt idx="226">
                  <c:v>1.7713688739003298E-4</c:v>
                </c:pt>
                <c:pt idx="227">
                  <c:v>1.6642920046013062E-4</c:v>
                </c:pt>
                <c:pt idx="228">
                  <c:v>1.5636877882362952E-4</c:v>
                </c:pt>
                <c:pt idx="229">
                  <c:v>1.469164961628875E-4</c:v>
                </c:pt>
                <c:pt idx="230">
                  <c:v>1.3803559129361176E-4</c:v>
                </c:pt>
                <c:pt idx="231">
                  <c:v>1.2969152519572659E-4</c:v>
                </c:pt>
                <c:pt idx="232">
                  <c:v>1.2185184668653109E-4</c:v>
                </c:pt>
                <c:pt idx="233">
                  <c:v>1.1448606621373223E-4</c:v>
                </c:pt>
                <c:pt idx="234">
                  <c:v>1.0756553727752284E-4</c:v>
                </c:pt>
                <c:pt idx="235">
                  <c:v>1.0106334502053431E-4</c:v>
                </c:pt>
                <c:pt idx="236">
                  <c:v>9.4954201552376513E-5</c:v>
                </c:pt>
                <c:pt idx="237">
                  <c:v>8.9214347601668766E-5</c:v>
                </c:pt>
                <c:pt idx="238">
                  <c:v>8.3821460113074685E-5</c:v>
                </c:pt>
                <c:pt idx="239">
                  <c:v>7.8754565429970787E-5</c:v>
                </c:pt>
                <c:pt idx="240">
                  <c:v>7.3993957725106396E-5</c:v>
                </c:pt>
                <c:pt idx="241">
                  <c:v>6.9521122362021571E-5</c:v>
                </c:pt>
                <c:pt idx="242">
                  <c:v>6.5318663889163194E-5</c:v>
                </c:pt>
                <c:pt idx="243">
                  <c:v>6.1370238386660811E-5</c:v>
                </c:pt>
                <c:pt idx="244">
                  <c:v>5.7660489902648363E-5</c:v>
                </c:pt>
                <c:pt idx="245">
                  <c:v>5.4174990731925386E-5</c:v>
                </c:pt>
                <c:pt idx="246">
                  <c:v>5.0900185304693543E-5</c:v>
                </c:pt>
                <c:pt idx="247">
                  <c:v>4.7823337467141674E-5</c:v>
                </c:pt>
                <c:pt idx="248">
                  <c:v>4.493248094885062E-5</c:v>
                </c:pt>
                <c:pt idx="249">
                  <c:v>4.221637282437666E-5</c:v>
                </c:pt>
                <c:pt idx="250">
                  <c:v>3.9664449788017966E-5</c:v>
                </c:pt>
                <c:pt idx="251">
                  <c:v>3.7266787071715486E-5</c:v>
                </c:pt>
                <c:pt idx="252">
                  <c:v>3.5014059846309149E-5</c:v>
                </c:pt>
                <c:pt idx="253">
                  <c:v>3.2897506956037066E-5</c:v>
                </c:pt>
                <c:pt idx="254">
                  <c:v>3.0908896845236615E-5</c:v>
                </c:pt>
                <c:pt idx="255">
                  <c:v>2.9040495544728766E-5</c:v>
                </c:pt>
                <c:pt idx="256">
                  <c:v>2.7285036593383865E-5</c:v>
                </c:pt>
                <c:pt idx="257">
                  <c:v>2.5635692777888256E-5</c:v>
                </c:pt>
                <c:pt idx="258">
                  <c:v>2.4086049580803069E-5</c:v>
                </c:pt>
                <c:pt idx="259">
                  <c:v>2.2630080233653616E-5</c:v>
                </c:pt>
                <c:pt idx="260">
                  <c:v>2.1262122278024682E-5</c:v>
                </c:pt>
                <c:pt idx="261">
                  <c:v>1.9976855543507021E-5</c:v>
                </c:pt>
                <c:pt idx="262">
                  <c:v>1.8769281456847303E-5</c:v>
                </c:pt>
                <c:pt idx="263">
                  <c:v>1.7634703601831563E-5</c:v>
                </c:pt>
                <c:pt idx="264">
                  <c:v>1.6568709454298268E-5</c:v>
                </c:pt>
                <c:pt idx="265">
                  <c:v>1.5567153221244932E-5</c:v>
                </c:pt>
                <c:pt idx="266">
                  <c:v>1.4626139717287963E-5</c:v>
                </c:pt>
                <c:pt idx="267">
                  <c:v>1.3742009215768614E-5</c:v>
                </c:pt>
                <c:pt idx="268">
                  <c:v>1.2911323215588985E-5</c:v>
                </c:pt>
                <c:pt idx="269">
                  <c:v>1.2130851068424621E-5</c:v>
                </c:pt>
                <c:pt idx="270">
                  <c:v>1.1397557414303006E-5</c:v>
                </c:pt>
                <c:pt idx="271">
                  <c:v>1.0708590376685174E-5</c:v>
                </c:pt>
                <c:pt idx="272">
                  <c:v>1.0061270471138695E-5</c:v>
                </c:pt>
                <c:pt idx="273">
                  <c:v>9.4530801844661098E-6</c:v>
                </c:pt>
                <c:pt idx="274">
                  <c:v>8.88165418376161E-6</c:v>
                </c:pt>
                <c:pt idx="275">
                  <c:v>8.3447701173165617E-6</c:v>
                </c:pt>
                <c:pt idx="276">
                  <c:v>7.840339971598275E-6</c:v>
                </c:pt>
                <c:pt idx="277">
                  <c:v>7.3664019506877848E-6</c:v>
                </c:pt>
                <c:pt idx="278">
                  <c:v>6.9211128465944536E-6</c:v>
                </c:pt>
                <c:pt idx="279">
                  <c:v>6.5027408707750858E-6</c:v>
                </c:pt>
                <c:pt idx="280">
                  <c:v>6.1096589189779355E-6</c:v>
                </c:pt>
                <c:pt idx="281">
                  <c:v>5.7403382432179727E-6</c:v>
                </c:pt>
                <c:pt idx="282">
                  <c:v>5.3933425062725349E-6</c:v>
                </c:pt>
                <c:pt idx="283">
                  <c:v>5.0673221955749235E-6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5C-4745-A968-075B78375BB3}"/>
            </c:ext>
          </c:extLst>
        </c:ser>
        <c:ser>
          <c:idx val="1"/>
          <c:order val="1"/>
          <c:tx>
            <c:strRef>
              <c:f>'HydroCAD Output'!$C$1</c:f>
              <c:strCache>
                <c:ptCount val="1"/>
                <c:pt idx="0">
                  <c:v>5-year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'HydroCAD Output'!$A$2:$A$285</c:f>
              <c:numCache>
                <c:formatCode>0.0</c:formatCode>
                <c:ptCount val="28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</c:numCache>
            </c:numRef>
          </c:xVal>
          <c:yVal>
            <c:numRef>
              <c:f>'HydroCAD Output'!$C$2:$C$285</c:f>
              <c:numCache>
                <c:formatCode>0.0</c:formatCode>
                <c:ptCount val="284"/>
                <c:pt idx="0">
                  <c:v>0</c:v>
                </c:pt>
                <c:pt idx="1">
                  <c:v>0.21292806748697801</c:v>
                </c:pt>
                <c:pt idx="2">
                  <c:v>0.84891490070998366</c:v>
                </c:pt>
                <c:pt idx="3">
                  <c:v>1.8996051427450369</c:v>
                </c:pt>
                <c:pt idx="4">
                  <c:v>3.3511952185334408</c:v>
                </c:pt>
                <c:pt idx="5">
                  <c:v>5.1846146810833087</c:v>
                </c:pt>
                <c:pt idx="6">
                  <c:v>7.3757767518628672</c:v>
                </c:pt>
                <c:pt idx="7">
                  <c:v>9.8958947638795607</c:v>
                </c:pt>
                <c:pt idx="8">
                  <c:v>12.711860350134289</c:v>
                </c:pt>
                <c:pt idx="9">
                  <c:v>15.786678408952461</c:v>
                </c:pt>
                <c:pt idx="10">
                  <c:v>19.079953131780119</c:v>
                </c:pt>
                <c:pt idx="11">
                  <c:v>22.548418708193985</c:v>
                </c:pt>
                <c:pt idx="12">
                  <c:v>26.146507735921574</c:v>
                </c:pt>
                <c:pt idx="13">
                  <c:v>29.826949868313516</c:v>
                </c:pt>
                <c:pt idx="14">
                  <c:v>33.541392834461391</c:v>
                </c:pt>
                <c:pt idx="15">
                  <c:v>37.241037673231631</c:v>
                </c:pt>
                <c:pt idx="16">
                  <c:v>40.877279835748247</c:v>
                </c:pt>
                <c:pt idx="17">
                  <c:v>44.402347733760166</c:v>
                </c:pt>
                <c:pt idx="18">
                  <c:v>47.769930344883676</c:v>
                </c:pt>
                <c:pt idx="19">
                  <c:v>50.935785629477287</c:v>
                </c:pt>
                <c:pt idx="20">
                  <c:v>53.858321765995939</c:v>
                </c:pt>
                <c:pt idx="21">
                  <c:v>56.499143568771863</c:v>
                </c:pt>
                <c:pt idx="22">
                  <c:v>58.823556909590224</c:v>
                </c:pt>
                <c:pt idx="23">
                  <c:v>60.801024516157192</c:v>
                </c:pt>
                <c:pt idx="24">
                  <c:v>62.40556715935147</c:v>
                </c:pt>
                <c:pt idx="25">
                  <c:v>63.61610495861057</c:v>
                </c:pt>
                <c:pt idx="26">
                  <c:v>64.416734321510262</c:v>
                </c:pt>
                <c:pt idx="27">
                  <c:v>64.796936879207976</c:v>
                </c:pt>
                <c:pt idx="28">
                  <c:v>64.751717672835042</c:v>
                </c:pt>
                <c:pt idx="29">
                  <c:v>64.281670775396321</c:v>
                </c:pt>
                <c:pt idx="30">
                  <c:v>63.392971487061487</c:v>
                </c:pt>
                <c:pt idx="31">
                  <c:v>62.097295206383187</c:v>
                </c:pt>
                <c:pt idx="32">
                  <c:v>60.411664043281725</c:v>
                </c:pt>
                <c:pt idx="33">
                  <c:v>58.358223188937451</c:v>
                </c:pt>
                <c:pt idx="34">
                  <c:v>55.963949980559306</c:v>
                </c:pt>
                <c:pt idx="35">
                  <c:v>53.40182343740468</c:v>
                </c:pt>
                <c:pt idx="36">
                  <c:v>50.925559648728346</c:v>
                </c:pt>
                <c:pt idx="37">
                  <c:v>48.564121196649324</c:v>
                </c:pt>
                <c:pt idx="38">
                  <c:v>46.312183584647904</c:v>
                </c:pt>
                <c:pt idx="39">
                  <c:v>44.164669215225331</c:v>
                </c:pt>
                <c:pt idx="40">
                  <c:v>42.116735941098064</c:v>
                </c:pt>
                <c:pt idx="41">
                  <c:v>40.163766147277634</c:v>
                </c:pt>
                <c:pt idx="42">
                  <c:v>38.301356339418795</c:v>
                </c:pt>
                <c:pt idx="43">
                  <c:v>36.525307214960286</c:v>
                </c:pt>
                <c:pt idx="44">
                  <c:v>34.831614194670408</c:v>
                </c:pt>
                <c:pt idx="45">
                  <c:v>33.216458393248992</c:v>
                </c:pt>
                <c:pt idx="46">
                  <c:v>31.676198008625825</c:v>
                </c:pt>
                <c:pt idx="47">
                  <c:v>30.207360110540865</c:v>
                </c:pt>
                <c:pt idx="48">
                  <c:v>28.806632809891351</c:v>
                </c:pt>
                <c:pt idx="49">
                  <c:v>27.470857791189172</c:v>
                </c:pt>
                <c:pt idx="50">
                  <c:v>26.1970231912914</c:v>
                </c:pt>
                <c:pt idx="51">
                  <c:v>24.982256808346669</c:v>
                </c:pt>
                <c:pt idx="52">
                  <c:v>23.823819625645708</c:v>
                </c:pt>
                <c:pt idx="53">
                  <c:v>22.719099635773208</c:v>
                </c:pt>
                <c:pt idx="54">
                  <c:v>21.665605951136417</c:v>
                </c:pt>
                <c:pt idx="55">
                  <c:v>20.660963187590799</c:v>
                </c:pt>
                <c:pt idx="56">
                  <c:v>19.702906108499196</c:v>
                </c:pt>
                <c:pt idx="57">
                  <c:v>18.789274517148115</c:v>
                </c:pt>
                <c:pt idx="58">
                  <c:v>17.918008386004665</c:v>
                </c:pt>
                <c:pt idx="59">
                  <c:v>17.087143211831911</c:v>
                </c:pt>
                <c:pt idx="60">
                  <c:v>16.294805586189177</c:v>
                </c:pt>
                <c:pt idx="61">
                  <c:v>15.539208971330174</c:v>
                </c:pt>
                <c:pt idx="62">
                  <c:v>14.818649671974363</c:v>
                </c:pt>
                <c:pt idx="63">
                  <c:v>14.131502993868846</c:v>
                </c:pt>
                <c:pt idx="64">
                  <c:v>13.476219580479293</c:v>
                </c:pt>
                <c:pt idx="65">
                  <c:v>12.851321919550031</c:v>
                </c:pt>
                <c:pt idx="66">
                  <c:v>12.255401011656206</c:v>
                </c:pt>
                <c:pt idx="67">
                  <c:v>11.6871131932366</c:v>
                </c:pt>
                <c:pt idx="68">
                  <c:v>11.145177106943677</c:v>
                </c:pt>
                <c:pt idx="69">
                  <c:v>10.628370812479616</c:v>
                </c:pt>
                <c:pt idx="70">
                  <c:v>10.135529031404159</c:v>
                </c:pt>
                <c:pt idx="71">
                  <c:v>9.665540519701695</c:v>
                </c:pt>
                <c:pt idx="72">
                  <c:v>9.2173455621835103</c:v>
                </c:pt>
                <c:pt idx="73">
                  <c:v>8.7899335830756211</c:v>
                </c:pt>
                <c:pt idx="74">
                  <c:v>8.3823408674045243</c:v>
                </c:pt>
                <c:pt idx="75">
                  <c:v>7.9936483880432929</c:v>
                </c:pt>
                <c:pt idx="76">
                  <c:v>7.6229797335183305</c:v>
                </c:pt>
                <c:pt idx="77">
                  <c:v>7.2694991319045812</c:v>
                </c:pt>
                <c:pt idx="78">
                  <c:v>6.9324095663535195</c:v>
                </c:pt>
                <c:pt idx="79">
                  <c:v>6.6109509780048183</c:v>
                </c:pt>
                <c:pt idx="80">
                  <c:v>6.3043985522297659</c:v>
                </c:pt>
                <c:pt idx="81">
                  <c:v>6.0120610843421955</c:v>
                </c:pt>
                <c:pt idx="82">
                  <c:v>5.7332794210921181</c:v>
                </c:pt>
                <c:pt idx="83">
                  <c:v>5.4674249744278569</c:v>
                </c:pt>
                <c:pt idx="84">
                  <c:v>5.2138983041756735</c:v>
                </c:pt>
                <c:pt idx="85">
                  <c:v>4.9721277664410435</c:v>
                </c:pt>
                <c:pt idx="86">
                  <c:v>4.7415682246841619</c:v>
                </c:pt>
                <c:pt idx="87">
                  <c:v>4.5216998205633496</c:v>
                </c:pt>
                <c:pt idx="88">
                  <c:v>4.3120268017749543</c:v>
                </c:pt>
                <c:pt idx="89">
                  <c:v>4.1120764042468076</c:v>
                </c:pt>
                <c:pt idx="90">
                  <c:v>3.9213977861647424</c:v>
                </c:pt>
                <c:pt idx="91">
                  <c:v>3.7395610114288145</c:v>
                </c:pt>
                <c:pt idx="92">
                  <c:v>3.5661560802469943</c:v>
                </c:pt>
                <c:pt idx="93">
                  <c:v>3.4007920046806497</c:v>
                </c:pt>
                <c:pt idx="94">
                  <c:v>3.2430959270573498</c:v>
                </c:pt>
                <c:pt idx="95">
                  <c:v>3.0927122792632042</c:v>
                </c:pt>
                <c:pt idx="96">
                  <c:v>2.9493019810191594</c:v>
                </c:pt>
                <c:pt idx="97">
                  <c:v>2.8125416753335366</c:v>
                </c:pt>
                <c:pt idx="98">
                  <c:v>2.6821229994069529</c:v>
                </c:pt>
                <c:pt idx="99">
                  <c:v>2.5577518893456581</c:v>
                </c:pt>
                <c:pt idx="100">
                  <c:v>2.4391479171155885</c:v>
                </c:pt>
                <c:pt idx="101">
                  <c:v>2.3260436582421349</c:v>
                </c:pt>
                <c:pt idx="102">
                  <c:v>2.2181840888299269</c:v>
                </c:pt>
                <c:pt idx="103">
                  <c:v>2.1153260105430309</c:v>
                </c:pt>
                <c:pt idx="104">
                  <c:v>2.0172375022490643</c:v>
                </c:pt>
                <c:pt idx="105">
                  <c:v>1.923697397090776</c:v>
                </c:pt>
                <c:pt idx="106">
                  <c:v>1.8344947838060353</c:v>
                </c:pt>
                <c:pt idx="107">
                  <c:v>1.7494285311718125</c:v>
                </c:pt>
                <c:pt idx="108">
                  <c:v>1.6683068344998642</c:v>
                </c:pt>
                <c:pt idx="109">
                  <c:v>1.5909467831616255</c:v>
                </c:pt>
                <c:pt idx="110">
                  <c:v>1.5171739481671034</c:v>
                </c:pt>
                <c:pt idx="111">
                  <c:v>1.4468219888679432</c:v>
                </c:pt>
                <c:pt idx="112">
                  <c:v>1.379732277897795</c:v>
                </c:pt>
                <c:pt idx="113">
                  <c:v>1.315753543504371</c:v>
                </c:pt>
                <c:pt idx="114">
                  <c:v>1.2547415284666936</c:v>
                </c:pt>
                <c:pt idx="115">
                  <c:v>1.1965586648284798</c:v>
                </c:pt>
                <c:pt idx="116">
                  <c:v>1.1410737637142929</c:v>
                </c:pt>
                <c:pt idx="117">
                  <c:v>1.0881617195290167</c:v>
                </c:pt>
                <c:pt idx="118">
                  <c:v>1.0377032278737279</c:v>
                </c:pt>
                <c:pt idx="119">
                  <c:v>0.98958451654192725</c:v>
                </c:pt>
                <c:pt idx="120">
                  <c:v>0.94369708898957305</c:v>
                </c:pt>
                <c:pt idx="121">
                  <c:v>0.89993747970051385</c:v>
                </c:pt>
                <c:pt idx="122">
                  <c:v>0.85820702089572865</c:v>
                </c:pt>
                <c:pt idx="123">
                  <c:v>0.81841162006034529</c:v>
                </c:pt>
                <c:pt idx="124">
                  <c:v>0.78046154778682386</c:v>
                </c:pt>
                <c:pt idx="125">
                  <c:v>0.74427123545593232</c:v>
                </c:pt>
                <c:pt idx="126">
                  <c:v>0.70975908229934281</c:v>
                </c:pt>
                <c:pt idx="127">
                  <c:v>0.67684727140880008</c:v>
                </c:pt>
                <c:pt idx="128">
                  <c:v>0.64546159427703342</c:v>
                </c:pt>
                <c:pt idx="129">
                  <c:v>0.61553128347476238</c:v>
                </c:pt>
                <c:pt idx="130">
                  <c:v>0.58698885308654514</c:v>
                </c:pt>
                <c:pt idx="131">
                  <c:v>0.55976994654567303</c:v>
                </c:pt>
                <c:pt idx="132">
                  <c:v>0.53381319152503059</c:v>
                </c:pt>
                <c:pt idx="133">
                  <c:v>0.50906006155671346</c:v>
                </c:pt>
                <c:pt idx="134">
                  <c:v>0.48545474406841083</c:v>
                </c:pt>
                <c:pt idx="135">
                  <c:v>0.46294401453898171</c:v>
                </c:pt>
                <c:pt idx="136">
                  <c:v>0.44147711648949811</c:v>
                </c:pt>
                <c:pt idx="137">
                  <c:v>0.42100564703914101</c:v>
                </c:pt>
                <c:pt idx="138">
                  <c:v>0.40148344776792561</c:v>
                </c:pt>
                <c:pt idx="139">
                  <c:v>0.38286650064015615</c:v>
                </c:pt>
                <c:pt idx="140">
                  <c:v>0.3651128287539569</c:v>
                </c:pt>
                <c:pt idx="141">
                  <c:v>0.34818240169308368</c:v>
                </c:pt>
                <c:pt idx="142">
                  <c:v>0.33203704526761352</c:v>
                </c:pt>
                <c:pt idx="143">
                  <c:v>0.31664035543998886</c:v>
                </c:pt>
                <c:pt idx="144">
                  <c:v>0.30195761624235257</c:v>
                </c:pt>
                <c:pt idx="145">
                  <c:v>0.28795572150008003</c:v>
                </c:pt>
                <c:pt idx="146">
                  <c:v>0.27460310018503065</c:v>
                </c:pt>
                <c:pt idx="147">
                  <c:v>0.26186964523019174</c:v>
                </c:pt>
                <c:pt idx="148">
                  <c:v>0.24972664564522182</c:v>
                </c:pt>
                <c:pt idx="149">
                  <c:v>0.23814672177981822</c:v>
                </c:pt>
                <c:pt idx="150">
                  <c:v>0.22710376358895101</c:v>
                </c:pt>
                <c:pt idx="151">
                  <c:v>0.21657287176076062</c:v>
                </c:pt>
                <c:pt idx="152">
                  <c:v>0.20653030157438065</c:v>
                </c:pt>
                <c:pt idx="153">
                  <c:v>0.19695340936109301</c:v>
                </c:pt>
                <c:pt idx="154">
                  <c:v>0.18782060144810306</c:v>
                </c:pt>
                <c:pt idx="155">
                  <c:v>0.17911128546981045</c:v>
                </c:pt>
                <c:pt idx="156">
                  <c:v>0.17080582393679675</c:v>
                </c:pt>
                <c:pt idx="157">
                  <c:v>0.16288548995783642</c:v>
                </c:pt>
                <c:pt idx="158">
                  <c:v>0.15533242501509753</c:v>
                </c:pt>
                <c:pt idx="159">
                  <c:v>0.14812959869732173</c:v>
                </c:pt>
                <c:pt idx="160">
                  <c:v>0.14126077030019232</c:v>
                </c:pt>
                <c:pt idx="161">
                  <c:v>0.13471045220731087</c:v>
                </c:pt>
                <c:pt idx="162">
                  <c:v>0.12846387496921002</c:v>
                </c:pt>
                <c:pt idx="163">
                  <c:v>0.12250695400166713</c:v>
                </c:pt>
                <c:pt idx="164">
                  <c:v>0.11682625782823128</c:v>
                </c:pt>
                <c:pt idx="165">
                  <c:v>0.11140897779535543</c:v>
                </c:pt>
                <c:pt idx="166">
                  <c:v>0.10624289919185113</c:v>
                </c:pt>
                <c:pt idx="167">
                  <c:v>0.10131637370754562</c:v>
                </c:pt>
                <c:pt idx="168">
                  <c:v>9.6618293169039637E-2</c:v>
                </c:pt>
                <c:pt idx="169">
                  <c:v>9.2138064493353308E-2</c:v>
                </c:pt>
                <c:pt idx="170">
                  <c:v>8.7865585802975668E-2</c:v>
                </c:pt>
                <c:pt idx="171">
                  <c:v>8.3791223648474064E-2</c:v>
                </c:pt>
                <c:pt idx="172">
                  <c:v>7.9905791287296302E-2</c:v>
                </c:pt>
                <c:pt idx="173">
                  <c:v>7.6200527969795609E-2</c:v>
                </c:pt>
                <c:pt idx="174">
                  <c:v>7.2667079185770644E-2</c:v>
                </c:pt>
                <c:pt idx="175">
                  <c:v>6.9297477826979509E-2</c:v>
                </c:pt>
                <c:pt idx="176">
                  <c:v>6.6084126223158429E-2</c:v>
                </c:pt>
                <c:pt idx="177">
                  <c:v>6.3019779011035074E-2</c:v>
                </c:pt>
                <c:pt idx="178">
                  <c:v>6.0097526797712554E-2</c:v>
                </c:pt>
                <c:pt idx="179">
                  <c:v>5.7310780581590996E-2</c:v>
                </c:pt>
                <c:pt idx="180">
                  <c:v>5.4653256895694391E-2</c:v>
                </c:pt>
                <c:pt idx="181">
                  <c:v>5.2118963639909484E-2</c:v>
                </c:pt>
                <c:pt idx="182">
                  <c:v>4.9702186570187823E-2</c:v>
                </c:pt>
                <c:pt idx="183">
                  <c:v>4.739747641424983E-2</c:v>
                </c:pt>
                <c:pt idx="184">
                  <c:v>4.5199636584738849E-2</c:v>
                </c:pt>
                <c:pt idx="185">
                  <c:v>4.3103711462119838E-2</c:v>
                </c:pt>
                <c:pt idx="186">
                  <c:v>4.1104975220906829E-2</c:v>
                </c:pt>
                <c:pt idx="187">
                  <c:v>3.9198921174020629E-2</c:v>
                </c:pt>
                <c:pt idx="188">
                  <c:v>3.738125161125401E-2</c:v>
                </c:pt>
                <c:pt idx="189">
                  <c:v>3.5647868108931328E-2</c:v>
                </c:pt>
                <c:pt idx="190">
                  <c:v>3.3994862288912304E-2</c:v>
                </c:pt>
                <c:pt idx="191">
                  <c:v>3.2418507006105469E-2</c:v>
                </c:pt>
                <c:pt idx="192">
                  <c:v>3.0915247944619213E-2</c:v>
                </c:pt>
                <c:pt idx="193">
                  <c:v>2.9481695603603249E-2</c:v>
                </c:pt>
                <c:pt idx="194">
                  <c:v>2.8114617654709753E-2</c:v>
                </c:pt>
                <c:pt idx="195">
                  <c:v>2.6810931653941602E-2</c:v>
                </c:pt>
                <c:pt idx="196">
                  <c:v>2.55676980914556E-2</c:v>
                </c:pt>
                <c:pt idx="197">
                  <c:v>2.4382113763649092E-2</c:v>
                </c:pt>
                <c:pt idx="198">
                  <c:v>2.3251505452584899E-2</c:v>
                </c:pt>
                <c:pt idx="199">
                  <c:v>2.2173323898504921E-2</c:v>
                </c:pt>
                <c:pt idx="200">
                  <c:v>2.1145138051839631E-2</c:v>
                </c:pt>
                <c:pt idx="201">
                  <c:v>2.0164629591754763E-2</c:v>
                </c:pt>
                <c:pt idx="202">
                  <c:v>1.9229587698875172E-2</c:v>
                </c:pt>
                <c:pt idx="203">
                  <c:v>1.8337904070399137E-2</c:v>
                </c:pt>
                <c:pt idx="204">
                  <c:v>1.7487568166364396E-2</c:v>
                </c:pt>
                <c:pt idx="205">
                  <c:v>1.6676662676346151E-2</c:v>
                </c:pt>
                <c:pt idx="206">
                  <c:v>1.5903359196366446E-2</c:v>
                </c:pt>
                <c:pt idx="207">
                  <c:v>1.5165914106266973E-2</c:v>
                </c:pt>
                <c:pt idx="208">
                  <c:v>1.4462664638249361E-2</c:v>
                </c:pt>
                <c:pt idx="209">
                  <c:v>1.3792025127719446E-2</c:v>
                </c:pt>
                <c:pt idx="210">
                  <c:v>1.3152483437980752E-2</c:v>
                </c:pt>
                <c:pt idx="211">
                  <c:v>1.254259755071674E-2</c:v>
                </c:pt>
                <c:pt idx="212">
                  <c:v>1.1960992314573714E-2</c:v>
                </c:pt>
                <c:pt idx="213">
                  <c:v>1.140635634451301E-2</c:v>
                </c:pt>
                <c:pt idx="214">
                  <c:v>1.0877439064941791E-2</c:v>
                </c:pt>
                <c:pt idx="215">
                  <c:v>1.0373047889954632E-2</c:v>
                </c:pt>
                <c:pt idx="216">
                  <c:v>9.8920455343289096E-3</c:v>
                </c:pt>
                <c:pt idx="217">
                  <c:v>9.4333474492100163E-3</c:v>
                </c:pt>
                <c:pt idx="218">
                  <c:v>8.9959193767049171E-3</c:v>
                </c:pt>
                <c:pt idx="219">
                  <c:v>8.5787750178704832E-3</c:v>
                </c:pt>
                <c:pt idx="220">
                  <c:v>8.1809738088377097E-3</c:v>
                </c:pt>
                <c:pt idx="221">
                  <c:v>7.8016188000582694E-3</c:v>
                </c:pt>
                <c:pt idx="222">
                  <c:v>7.4398546338910873E-3</c:v>
                </c:pt>
                <c:pt idx="223">
                  <c:v>7.0948656159689795E-3</c:v>
                </c:pt>
                <c:pt idx="224">
                  <c:v>6.7658738759969819E-3</c:v>
                </c:pt>
                <c:pt idx="225">
                  <c:v>6.4521376138350602E-3</c:v>
                </c:pt>
                <c:pt idx="226">
                  <c:v>6.1529494269106115E-3</c:v>
                </c:pt>
                <c:pt idx="227">
                  <c:v>5.8676347151896888E-3</c:v>
                </c:pt>
                <c:pt idx="228">
                  <c:v>5.5955501601101156E-3</c:v>
                </c:pt>
                <c:pt idx="229">
                  <c:v>5.336082274047302E-3</c:v>
                </c:pt>
                <c:pt idx="230">
                  <c:v>5.088646017041786E-3</c:v>
                </c:pt>
                <c:pt idx="231">
                  <c:v>4.8526834776696426E-3</c:v>
                </c:pt>
                <c:pt idx="232">
                  <c:v>4.6276626150815632E-3</c:v>
                </c:pt>
                <c:pt idx="233">
                  <c:v>4.413076059373966E-3</c:v>
                </c:pt>
                <c:pt idx="234">
                  <c:v>4.2084399675874958E-3</c:v>
                </c:pt>
                <c:pt idx="235">
                  <c:v>4.0132929327531767E-3</c:v>
                </c:pt>
                <c:pt idx="236">
                  <c:v>3.8271949435267219E-3</c:v>
                </c:pt>
                <c:pt idx="237">
                  <c:v>3.6497263920648175E-3</c:v>
                </c:pt>
                <c:pt idx="238">
                  <c:v>3.4804871279067338E-3</c:v>
                </c:pt>
                <c:pt idx="239">
                  <c:v>3.3190955557277154E-3</c:v>
                </c:pt>
                <c:pt idx="240">
                  <c:v>3.165187774929946E-3</c:v>
                </c:pt>
                <c:pt idx="241">
                  <c:v>3.018416759131063E-3</c:v>
                </c:pt>
                <c:pt idx="242">
                  <c:v>2.8784515737000672E-3</c:v>
                </c:pt>
                <c:pt idx="243">
                  <c:v>2.7449766295763582E-3</c:v>
                </c:pt>
                <c:pt idx="244">
                  <c:v>2.6176909716895936E-3</c:v>
                </c:pt>
                <c:pt idx="245">
                  <c:v>2.496307600375731E-3</c:v>
                </c:pt>
                <c:pt idx="246">
                  <c:v>2.3805528242592604E-3</c:v>
                </c:pt>
                <c:pt idx="247">
                  <c:v>2.2701656431426123E-3</c:v>
                </c:pt>
                <c:pt idx="248">
                  <c:v>2.1648971595111385E-3</c:v>
                </c:pt>
                <c:pt idx="249">
                  <c:v>2.0645100173269514E-3</c:v>
                </c:pt>
                <c:pt idx="250">
                  <c:v>1.9687778668460083E-3</c:v>
                </c:pt>
                <c:pt idx="251">
                  <c:v>1.8774848542519222E-3</c:v>
                </c:pt>
                <c:pt idx="252">
                  <c:v>1.7904251349556031E-3</c:v>
                </c:pt>
                <c:pt idx="253">
                  <c:v>1.7074024094633998E-3</c:v>
                </c:pt>
                <c:pt idx="254">
                  <c:v>1.6282294807672744E-3</c:v>
                </c:pt>
                <c:pt idx="255">
                  <c:v>1.5527278322588598E-3</c:v>
                </c:pt>
                <c:pt idx="256">
                  <c:v>1.4807272252159306E-3</c:v>
                </c:pt>
                <c:pt idx="257">
                  <c:v>1.4120653149534957E-3</c:v>
                </c:pt>
                <c:pt idx="258">
                  <c:v>1.3465872847741752E-3</c:v>
                </c:pt>
                <c:pt idx="259">
                  <c:v>1.2841454968924063E-3</c:v>
                </c:pt>
                <c:pt idx="260">
                  <c:v>1.2245991595454459E-3</c:v>
                </c:pt>
                <c:pt idx="261">
                  <c:v>1.1678140095405906E-3</c:v>
                </c:pt>
                <c:pt idx="262">
                  <c:v>1.1136620095227635E-3</c:v>
                </c:pt>
                <c:pt idx="263">
                  <c:v>1.0620210592799657E-3</c:v>
                </c:pt>
                <c:pt idx="264">
                  <c:v>1.0127747204355774E-3</c:v>
                </c:pt>
                <c:pt idx="265">
                  <c:v>9.6581195390680686E-4</c:v>
                </c:pt>
                <c:pt idx="266">
                  <c:v>9.2102686953728996E-4</c:v>
                </c:pt>
                <c:pt idx="267">
                  <c:v>8.7831848733932363E-4</c:v>
                </c:pt>
                <c:pt idx="268">
                  <c:v>8.3759050980738103E-4</c:v>
                </c:pt>
                <c:pt idx="269">
                  <c:v>7.9875110478957101E-4</c:v>
                </c:pt>
                <c:pt idx="270">
                  <c:v>7.6171269842739697E-4</c:v>
                </c:pt>
                <c:pt idx="271">
                  <c:v>7.2639177769701036E-4</c:v>
                </c:pt>
                <c:pt idx="272">
                  <c:v>6.9270870210668626E-4</c:v>
                </c:pt>
                <c:pt idx="273">
                  <c:v>6.6058752412596737E-4</c:v>
                </c:pt>
                <c:pt idx="274">
                  <c:v>6.2995581794159214E-4</c:v>
                </c:pt>
                <c:pt idx="275">
                  <c:v>6.0074451615405543E-4</c:v>
                </c:pt>
                <c:pt idx="276">
                  <c:v>5.7288775404663698E-4</c:v>
                </c:pt>
                <c:pt idx="277">
                  <c:v>5.4632272107571825E-4</c:v>
                </c:pt>
                <c:pt idx="278">
                  <c:v>5.209895192475702E-4</c:v>
                </c:pt>
                <c:pt idx="279">
                  <c:v>4.968310280622488E-4</c:v>
                </c:pt>
                <c:pt idx="280">
                  <c:v>4.7379277572010827E-4</c:v>
                </c:pt>
                <c:pt idx="281">
                  <c:v>4.5182281630051291E-4</c:v>
                </c:pt>
                <c:pt idx="282">
                  <c:v>4.3087161263582628E-4</c:v>
                </c:pt>
                <c:pt idx="283">
                  <c:v>4.1089192461657111E-4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5C-4745-A968-075B78375BB3}"/>
            </c:ext>
          </c:extLst>
        </c:ser>
        <c:ser>
          <c:idx val="2"/>
          <c:order val="2"/>
          <c:tx>
            <c:strRef>
              <c:f>'HydroCAD Output'!$D$1</c:f>
              <c:strCache>
                <c:ptCount val="1"/>
                <c:pt idx="0">
                  <c:v>10-year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'HydroCAD Output'!$A$2:$A$285</c:f>
              <c:numCache>
                <c:formatCode>0.0</c:formatCode>
                <c:ptCount val="28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</c:numCache>
            </c:numRef>
          </c:xVal>
          <c:yVal>
            <c:numRef>
              <c:f>'HydroCAD Output'!$D$2:$D$285</c:f>
              <c:numCache>
                <c:formatCode>0.0</c:formatCode>
                <c:ptCount val="284"/>
                <c:pt idx="0">
                  <c:v>0</c:v>
                </c:pt>
                <c:pt idx="1">
                  <c:v>0.17631594050158433</c:v>
                </c:pt>
                <c:pt idx="2">
                  <c:v>0.7035433795561441</c:v>
                </c:pt>
                <c:pt idx="3">
                  <c:v>1.5765379562464044</c:v>
                </c:pt>
                <c:pt idx="4">
                  <c:v>2.7867815266962261</c:v>
                </c:pt>
                <c:pt idx="5">
                  <c:v>4.3224652788768321</c:v>
                </c:pt>
                <c:pt idx="6">
                  <c:v>6.1686049557279787</c:v>
                </c:pt>
                <c:pt idx="7">
                  <c:v>8.3071870623176576</c:v>
                </c:pt>
                <c:pt idx="8">
                  <c:v>10.717344630440939</c:v>
                </c:pt>
                <c:pt idx="9">
                  <c:v>13.375560825655057</c:v>
                </c:pt>
                <c:pt idx="10">
                  <c:v>16.255898410078675</c:v>
                </c:pt>
                <c:pt idx="11">
                  <c:v>19.330252821998485</c:v>
                </c:pt>
                <c:pt idx="12">
                  <c:v>22.568626402888018</c:v>
                </c:pt>
                <c:pt idx="13">
                  <c:v>25.939421096100364</c:v>
                </c:pt>
                <c:pt idx="14">
                  <c:v>29.409746761260791</c:v>
                </c:pt>
                <c:pt idx="15">
                  <c:v>32.945742096017355</c:v>
                </c:pt>
                <c:pt idx="16">
                  <c:v>36.512905033792464</c:v>
                </c:pt>
                <c:pt idx="17">
                  <c:v>40.07642939371749</c:v>
                </c:pt>
                <c:pt idx="18">
                  <c:v>43.60154449792747</c:v>
                </c:pt>
                <c:pt idx="19">
                  <c:v>47.053854442439217</c:v>
                </c:pt>
                <c:pt idx="20">
                  <c:v>50.399673711216835</c:v>
                </c:pt>
                <c:pt idx="21">
                  <c:v>53.606355858708405</c:v>
                </c:pt>
                <c:pt idx="22">
                  <c:v>56.642612053772552</c:v>
                </c:pt>
                <c:pt idx="23">
                  <c:v>59.4788163768389</c:v>
                </c:pt>
                <c:pt idx="24">
                  <c:v>62.087294891400759</c:v>
                </c:pt>
                <c:pt idx="25">
                  <c:v>64.442595669258196</c:v>
                </c:pt>
                <c:pt idx="26">
                  <c:v>66.521737134771314</c:v>
                </c:pt>
                <c:pt idx="27">
                  <c:v>68.304432304933655</c:v>
                </c:pt>
                <c:pt idx="28">
                  <c:v>69.773286737268421</c:v>
                </c:pt>
                <c:pt idx="29">
                  <c:v>70.91396825409457</c:v>
                </c:pt>
                <c:pt idx="30">
                  <c:v>71.71534678709709</c:v>
                </c:pt>
                <c:pt idx="31">
                  <c:v>72.169602977684718</c:v>
                </c:pt>
                <c:pt idx="32">
                  <c:v>72.272304473479366</c:v>
                </c:pt>
                <c:pt idx="33">
                  <c:v>72.02244917648315</c:v>
                </c:pt>
                <c:pt idx="34">
                  <c:v>71.422475020933973</c:v>
                </c:pt>
                <c:pt idx="35">
                  <c:v>70.478236185443478</c:v>
                </c:pt>
                <c:pt idx="36">
                  <c:v>69.198945971524537</c:v>
                </c:pt>
                <c:pt idx="37">
                  <c:v>67.597086905864572</c:v>
                </c:pt>
                <c:pt idx="38">
                  <c:v>65.688288943511338</c:v>
                </c:pt>
                <c:pt idx="39">
                  <c:v>63.491176960389538</c:v>
                </c:pt>
                <c:pt idx="40">
                  <c:v>61.06370013007426</c:v>
                </c:pt>
                <c:pt idx="41">
                  <c:v>58.61584063068522</c:v>
                </c:pt>
                <c:pt idx="42">
                  <c:v>56.266108433048025</c:v>
                </c:pt>
                <c:pt idx="43">
                  <c:v>54.010569909701054</c:v>
                </c:pt>
                <c:pt idx="44">
                  <c:v>51.845449120439163</c:v>
                </c:pt>
                <c:pt idx="45">
                  <c:v>49.767121491107481</c:v>
                </c:pt>
                <c:pt idx="46">
                  <c:v>47.772107745793058</c:v>
                </c:pt>
                <c:pt idx="47">
                  <c:v>45.857068082256802</c:v>
                </c:pt>
                <c:pt idx="48">
                  <c:v>44.018796580854648</c:v>
                </c:pt>
                <c:pt idx="49">
                  <c:v>42.254215837588312</c:v>
                </c:pt>
                <c:pt idx="50">
                  <c:v>40.560371812300787</c:v>
                </c:pt>
                <c:pt idx="51">
                  <c:v>38.934428883392158</c:v>
                </c:pt>
                <c:pt idx="52">
                  <c:v>37.37366510077689</c:v>
                </c:pt>
                <c:pt idx="53">
                  <c:v>35.875467629135883</c:v>
                </c:pt>
                <c:pt idx="54">
                  <c:v>34.437328373834639</c:v>
                </c:pt>
                <c:pt idx="55">
                  <c:v>33.056839782185172</c:v>
                </c:pt>
                <c:pt idx="56">
                  <c:v>31.731690813022887</c:v>
                </c:pt>
                <c:pt idx="57">
                  <c:v>30.459663067850606</c:v>
                </c:pt>
                <c:pt idx="58">
                  <c:v>29.23862707707373</c:v>
                </c:pt>
                <c:pt idx="59">
                  <c:v>28.066538735108683</c:v>
                </c:pt>
                <c:pt idx="60">
                  <c:v>26.941435878397431</c:v>
                </c:pt>
                <c:pt idx="61">
                  <c:v>25.86143500059875</c:v>
                </c:pt>
                <c:pt idx="62">
                  <c:v>24.824728099457818</c:v>
                </c:pt>
                <c:pt idx="63">
                  <c:v>23.829579650075221</c:v>
                </c:pt>
                <c:pt idx="64">
                  <c:v>22.874323699508345</c:v>
                </c:pt>
                <c:pt idx="65">
                  <c:v>21.957361077841661</c:v>
                </c:pt>
                <c:pt idx="66">
                  <c:v>21.077156721056575</c:v>
                </c:pt>
                <c:pt idx="67">
                  <c:v>20.232237101219443</c:v>
                </c:pt>
                <c:pt idx="68">
                  <c:v>19.421187759685694</c:v>
                </c:pt>
                <c:pt idx="69">
                  <c:v>18.642650939190087</c:v>
                </c:pt>
                <c:pt idx="70">
                  <c:v>17.895323310859638</c:v>
                </c:pt>
                <c:pt idx="71">
                  <c:v>17.177953792343491</c:v>
                </c:pt>
                <c:pt idx="72">
                  <c:v>16.489341453407537</c:v>
                </c:pt>
                <c:pt idx="73">
                  <c:v>15.828333505487368</c:v>
                </c:pt>
                <c:pt idx="74">
                  <c:v>15.193823371833949</c:v>
                </c:pt>
                <c:pt idx="75">
                  <c:v>14.584748835021443</c:v>
                </c:pt>
                <c:pt idx="76">
                  <c:v>14.000090258715696</c:v>
                </c:pt>
                <c:pt idx="77">
                  <c:v>13.438868880726794</c:v>
                </c:pt>
                <c:pt idx="78">
                  <c:v>12.900145174487955</c:v>
                </c:pt>
                <c:pt idx="79">
                  <c:v>12.383017276217736</c:v>
                </c:pt>
                <c:pt idx="80">
                  <c:v>11.886619475132647</c:v>
                </c:pt>
                <c:pt idx="81">
                  <c:v>11.410120764182512</c:v>
                </c:pt>
                <c:pt idx="82">
                  <c:v>10.952723448882507</c:v>
                </c:pt>
                <c:pt idx="83">
                  <c:v>10.51366181191295</c:v>
                </c:pt>
                <c:pt idx="84">
                  <c:v>10.092200831251223</c:v>
                </c:pt>
                <c:pt idx="85">
                  <c:v>9.6876349496898939</c:v>
                </c:pt>
                <c:pt idx="86">
                  <c:v>9.2992868936812059</c:v>
                </c:pt>
                <c:pt idx="87">
                  <c:v>8.9265065395305037</c:v>
                </c:pt>
                <c:pt idx="88">
                  <c:v>8.5686698250405051</c:v>
                </c:pt>
                <c:pt idx="89">
                  <c:v>8.2251777047845422</c:v>
                </c:pt>
                <c:pt idx="90">
                  <c:v>7.895455147259673</c:v>
                </c:pt>
                <c:pt idx="91">
                  <c:v>7.5789501722409502</c:v>
                </c:pt>
                <c:pt idx="92">
                  <c:v>7.2751329267252451</c:v>
                </c:pt>
                <c:pt idx="93">
                  <c:v>6.9834947979176585</c:v>
                </c:pt>
                <c:pt idx="94">
                  <c:v>6.7035475617756841</c:v>
                </c:pt>
                <c:pt idx="95">
                  <c:v>6.4348225656856251</c:v>
                </c:pt>
                <c:pt idx="96">
                  <c:v>6.1768699439030659</c:v>
                </c:pt>
                <c:pt idx="97">
                  <c:v>5.929257864443982</c:v>
                </c:pt>
                <c:pt idx="98">
                  <c:v>5.6915718061656628</c:v>
                </c:pt>
                <c:pt idx="99">
                  <c:v>5.4634138648273591</c:v>
                </c:pt>
                <c:pt idx="100">
                  <c:v>5.2444020869687673</c:v>
                </c:pt>
                <c:pt idx="101">
                  <c:v>5.0341698304914084</c:v>
                </c:pt>
                <c:pt idx="102">
                  <c:v>4.8323651508723167</c:v>
                </c:pt>
                <c:pt idx="103">
                  <c:v>4.6386502119825623</c:v>
                </c:pt>
                <c:pt idx="104">
                  <c:v>4.4527007205243461</c:v>
                </c:pt>
                <c:pt idx="105">
                  <c:v>4.2742053831397069</c:v>
                </c:pt>
                <c:pt idx="106">
                  <c:v>4.1028653852822004</c:v>
                </c:pt>
                <c:pt idx="107">
                  <c:v>3.9383938909789755</c:v>
                </c:pt>
                <c:pt idx="108">
                  <c:v>3.7805155626458933</c:v>
                </c:pt>
                <c:pt idx="109">
                  <c:v>3.6289661001518354</c:v>
                </c:pt>
                <c:pt idx="110">
                  <c:v>3.4834917983605118</c:v>
                </c:pt>
                <c:pt idx="111">
                  <c:v>3.343849122409059</c:v>
                </c:pt>
                <c:pt idx="112">
                  <c:v>3.2098043000124994</c:v>
                </c:pt>
                <c:pt idx="113">
                  <c:v>3.0811329301114188</c:v>
                </c:pt>
                <c:pt idx="114">
                  <c:v>2.9576196072078322</c:v>
                </c:pt>
                <c:pt idx="115">
                  <c:v>2.8390575607602506</c:v>
                </c:pt>
                <c:pt idx="116">
                  <c:v>2.72524830903434</c:v>
                </c:pt>
                <c:pt idx="117">
                  <c:v>2.6160013268296352</c:v>
                </c:pt>
                <c:pt idx="118">
                  <c:v>2.5111337265261184</c:v>
                </c:pt>
                <c:pt idx="119">
                  <c:v>2.410469951916665</c:v>
                </c:pt>
                <c:pt idx="120">
                  <c:v>2.3138414843127988</c:v>
                </c:pt>
                <c:pt idx="121">
                  <c:v>2.2210865604318286</c:v>
                </c:pt>
                <c:pt idx="122">
                  <c:v>2.1320499015929926</c:v>
                </c:pt>
                <c:pt idx="123">
                  <c:v>2.046582453769346</c:v>
                </c:pt>
                <c:pt idx="124">
                  <c:v>1.9645411380601638</c:v>
                </c:pt>
                <c:pt idx="125">
                  <c:v>1.8857886111661601</c:v>
                </c:pt>
                <c:pt idx="126">
                  <c:v>1.8101930354665261</c:v>
                </c:pt>
                <c:pt idx="127">
                  <c:v>1.7376278583129032</c:v>
                </c:pt>
                <c:pt idx="128">
                  <c:v>1.6679716001707678</c:v>
                </c:pt>
                <c:pt idx="129">
                  <c:v>1.6011076512536226</c:v>
                </c:pt>
                <c:pt idx="130">
                  <c:v>1.5369240763094747</c:v>
                </c:pt>
                <c:pt idx="131">
                  <c:v>1.4753134272328559</c:v>
                </c:pt>
                <c:pt idx="132">
                  <c:v>1.4161725631886626</c:v>
                </c:pt>
                <c:pt idx="133">
                  <c:v>1.3594024779466736</c:v>
                </c:pt>
                <c:pt idx="134">
                  <c:v>1.3049081341377253</c:v>
                </c:pt>
                <c:pt idx="135">
                  <c:v>1.2525983041540387</c:v>
                </c:pt>
                <c:pt idx="136">
                  <c:v>1.2023854174273796</c:v>
                </c:pt>
                <c:pt idx="137">
                  <c:v>1.1541854138293854</c:v>
                </c:pt>
                <c:pt idx="138">
                  <c:v>1.1079176029486109</c:v>
                </c:pt>
                <c:pt idx="139">
                  <c:v>1.063504529008757</c:v>
                </c:pt>
                <c:pt idx="140">
                  <c:v>1.0208718412018938</c:v>
                </c:pt>
                <c:pt idx="141">
                  <c:v>0.97994816921965755</c:v>
                </c:pt>
                <c:pt idx="142">
                  <c:v>0.94066500377400786</c:v>
                </c:pt>
                <c:pt idx="143">
                  <c:v>0.90295658190756023</c:v>
                </c:pt>
                <c:pt idx="144">
                  <c:v>0.86675977690147676</c:v>
                </c:pt>
                <c:pt idx="145">
                  <c:v>0.83201399259661024</c:v>
                </c:pt>
                <c:pt idx="146">
                  <c:v>0.79866106195100861</c:v>
                </c:pt>
                <c:pt idx="147">
                  <c:v>0.76664514966392994</c:v>
                </c:pt>
                <c:pt idx="148">
                  <c:v>0.73591265870337685</c:v>
                </c:pt>
                <c:pt idx="149">
                  <c:v>0.70641214058065549</c:v>
                </c:pt>
                <c:pt idx="150">
                  <c:v>0.67809420922175201</c:v>
                </c:pt>
                <c:pt idx="151">
                  <c:v>0.65091145829135688</c:v>
                </c:pt>
                <c:pt idx="152">
                  <c:v>0.62481838183110905</c:v>
                </c:pt>
                <c:pt idx="153">
                  <c:v>0.59977129807922047</c:v>
                </c:pt>
                <c:pt idx="154">
                  <c:v>0.57572827634393842</c:v>
                </c:pt>
                <c:pt idx="155">
                  <c:v>0.55264906680843107</c:v>
                </c:pt>
                <c:pt idx="156">
                  <c:v>0.53049503314958235</c:v>
                </c:pt>
                <c:pt idx="157">
                  <c:v>0.50922908785789944</c:v>
                </c:pt>
                <c:pt idx="158">
                  <c:v>0.48881563015024432</c:v>
                </c:pt>
                <c:pt idx="159">
                  <c:v>0.46922048637146407</c:v>
                </c:pt>
                <c:pt idx="160">
                  <c:v>0.45041085278513271</c:v>
                </c:pt>
                <c:pt idx="161">
                  <c:v>0.43235524065764175</c:v>
                </c:pt>
                <c:pt idx="162">
                  <c:v>0.4150234235437103</c:v>
                </c:pt>
                <c:pt idx="163">
                  <c:v>0.39838638668504617</c:v>
                </c:pt>
                <c:pt idx="164">
                  <c:v>0.38241627843747927</c:v>
                </c:pt>
                <c:pt idx="165">
                  <c:v>0.36708636364521863</c:v>
                </c:pt>
                <c:pt idx="166">
                  <c:v>0.35237097888420577</c:v>
                </c:pt>
                <c:pt idx="167">
                  <c:v>0.33824548949962335</c:v>
                </c:pt>
                <c:pt idx="168">
                  <c:v>0.32468624836563603</c:v>
                </c:pt>
                <c:pt idx="169">
                  <c:v>0.31167055629833929</c:v>
                </c:pt>
                <c:pt idx="170">
                  <c:v>0.29917662405562184</c:v>
                </c:pt>
                <c:pt idx="171">
                  <c:v>0.28718353586034828</c:v>
                </c:pt>
                <c:pt idx="172">
                  <c:v>0.2756712143857829</c:v>
                </c:pt>
                <c:pt idx="173">
                  <c:v>0.26462038714464081</c:v>
                </c:pt>
                <c:pt idx="174">
                  <c:v>0.25401255422550562</c:v>
                </c:pt>
                <c:pt idx="175">
                  <c:v>0.2438299573225913</c:v>
                </c:pt>
                <c:pt idx="176">
                  <c:v>0.23405555000701209</c:v>
                </c:pt>
                <c:pt idx="177">
                  <c:v>0.22467296918978416</c:v>
                </c:pt>
                <c:pt idx="178">
                  <c:v>0.21566650772879117</c:v>
                </c:pt>
                <c:pt idx="179">
                  <c:v>0.20702108813385281</c:v>
                </c:pt>
                <c:pt idx="180">
                  <c:v>0.19872223732587962</c:v>
                </c:pt>
                <c:pt idx="181">
                  <c:v>0.19075606240785439</c:v>
                </c:pt>
                <c:pt idx="182">
                  <c:v>0.18310922740708538</c:v>
                </c:pt>
                <c:pt idx="183">
                  <c:v>0.17576893094978863</c:v>
                </c:pt>
                <c:pt idx="184">
                  <c:v>0.16872288483063125</c:v>
                </c:pt>
                <c:pt idx="185">
                  <c:v>0.16195929344135732</c:v>
                </c:pt>
                <c:pt idx="186">
                  <c:v>0.15546683402405581</c:v>
                </c:pt>
                <c:pt idx="187">
                  <c:v>0.14923463771601897</c:v>
                </c:pt>
                <c:pt idx="188">
                  <c:v>0.14325227135445082</c:v>
                </c:pt>
                <c:pt idx="189">
                  <c:v>0.1375097200105741</c:v>
                </c:pt>
                <c:pt idx="190">
                  <c:v>0.13199737022388908</c:v>
                </c:pt>
                <c:pt idx="191">
                  <c:v>0.12670599390852241</c:v>
                </c:pt>
                <c:pt idx="192">
                  <c:v>0.12162673290472112</c:v>
                </c:pt>
                <c:pt idx="193">
                  <c:v>0.11675108414962962</c:v>
                </c:pt>
                <c:pt idx="194">
                  <c:v>0.11207088544252766</c:v>
                </c:pt>
                <c:pt idx="195">
                  <c:v>0.10757830178069469</c:v>
                </c:pt>
                <c:pt idx="196">
                  <c:v>0.10326581224303039</c:v>
                </c:pt>
                <c:pt idx="197">
                  <c:v>9.9126197399469138E-2</c:v>
                </c:pt>
                <c:pt idx="198">
                  <c:v>9.5152527225114775E-2</c:v>
                </c:pt>
                <c:pt idx="199">
                  <c:v>9.1338149498859711E-2</c:v>
                </c:pt>
                <c:pt idx="200">
                  <c:v>8.767667866707031E-2</c:v>
                </c:pt>
                <c:pt idx="201">
                  <c:v>8.4161985153691693E-2</c:v>
                </c:pt>
                <c:pt idx="202">
                  <c:v>8.0788185098879084E-2</c:v>
                </c:pt>
                <c:pt idx="203">
                  <c:v>7.7549630508976425E-2</c:v>
                </c:pt>
                <c:pt idx="204">
                  <c:v>7.4440899801352489E-2</c:v>
                </c:pt>
                <c:pt idx="205">
                  <c:v>7.1456788728265525E-2</c:v>
                </c:pt>
                <c:pt idx="206">
                  <c:v>6.8592301664564412E-2</c:v>
                </c:pt>
                <c:pt idx="207">
                  <c:v>6.58426432446374E-2</c:v>
                </c:pt>
                <c:pt idx="208">
                  <c:v>6.3203210334611515E-2</c:v>
                </c:pt>
                <c:pt idx="209">
                  <c:v>6.0669584326362692E-2</c:v>
                </c:pt>
                <c:pt idx="210">
                  <c:v>5.8237523740434817E-2</c:v>
                </c:pt>
                <c:pt idx="211">
                  <c:v>5.5902957125485972E-2</c:v>
                </c:pt>
                <c:pt idx="212">
                  <c:v>5.3661976242374308E-2</c:v>
                </c:pt>
                <c:pt idx="213">
                  <c:v>5.15108295214734E-2</c:v>
                </c:pt>
                <c:pt idx="214">
                  <c:v>4.9445915782264156E-2</c:v>
                </c:pt>
                <c:pt idx="215">
                  <c:v>4.7463778204688827E-2</c:v>
                </c:pt>
                <c:pt idx="216">
                  <c:v>4.5561098542176603E-2</c:v>
                </c:pt>
                <c:pt idx="217">
                  <c:v>4.3734691566649421E-2</c:v>
                </c:pt>
                <c:pt idx="218">
                  <c:v>4.1981499736212798E-2</c:v>
                </c:pt>
                <c:pt idx="219">
                  <c:v>4.0298588076601943E-2</c:v>
                </c:pt>
                <c:pt idx="220">
                  <c:v>3.8683139267814588E-2</c:v>
                </c:pt>
                <c:pt idx="221">
                  <c:v>3.7132448927707375E-2</c:v>
                </c:pt>
                <c:pt idx="222">
                  <c:v>3.5643921084657443E-2</c:v>
                </c:pt>
                <c:pt idx="223">
                  <c:v>3.4215063831711828E-2</c:v>
                </c:pt>
                <c:pt idx="224">
                  <c:v>3.2843485154948907E-2</c:v>
                </c:pt>
                <c:pt idx="225">
                  <c:v>3.1526888929067909E-2</c:v>
                </c:pt>
                <c:pt idx="226">
                  <c:v>3.0263071073503761E-2</c:v>
                </c:pt>
                <c:pt idx="227">
                  <c:v>2.904991586263115E-2</c:v>
                </c:pt>
                <c:pt idx="228">
                  <c:v>2.7885392383881581E-2</c:v>
                </c:pt>
                <c:pt idx="229">
                  <c:v>2.676755113784391E-2</c:v>
                </c:pt>
                <c:pt idx="230">
                  <c:v>2.5694520774656244E-2</c:v>
                </c:pt>
                <c:pt idx="231">
                  <c:v>2.4664504961226776E-2</c:v>
                </c:pt>
                <c:pt idx="232">
                  <c:v>2.3675779374037382E-2</c:v>
                </c:pt>
                <c:pt idx="233">
                  <c:v>2.2726688812497099E-2</c:v>
                </c:pt>
                <c:pt idx="234">
                  <c:v>2.1815644428012964E-2</c:v>
                </c:pt>
                <c:pt idx="235">
                  <c:v>2.0941121064137983E-2</c:v>
                </c:pt>
                <c:pt idx="236">
                  <c:v>2.0101654703345639E-2</c:v>
                </c:pt>
                <c:pt idx="237">
                  <c:v>1.9295840016154964E-2</c:v>
                </c:pt>
                <c:pt idx="238">
                  <c:v>1.8522328008503567E-2</c:v>
                </c:pt>
                <c:pt idx="239">
                  <c:v>1.7779823763431082E-2</c:v>
                </c:pt>
                <c:pt idx="240">
                  <c:v>1.7067084273290935E-2</c:v>
                </c:pt>
                <c:pt idx="241">
                  <c:v>1.6382916358862951E-2</c:v>
                </c:pt>
                <c:pt idx="242">
                  <c:v>1.5726174671881782E-2</c:v>
                </c:pt>
                <c:pt idx="243">
                  <c:v>1.5095759777638258E-2</c:v>
                </c:pt>
                <c:pt idx="244">
                  <c:v>1.4490616314443728E-2</c:v>
                </c:pt>
                <c:pt idx="245">
                  <c:v>1.3909731226875256E-2</c:v>
                </c:pt>
                <c:pt idx="246">
                  <c:v>1.335213206984537E-2</c:v>
                </c:pt>
                <c:pt idx="247">
                  <c:v>1.2816885380656106E-2</c:v>
                </c:pt>
                <c:pt idx="248">
                  <c:v>1.2303095116312663E-2</c:v>
                </c:pt>
                <c:pt idx="249">
                  <c:v>1.1809901153480408E-2</c:v>
                </c:pt>
                <c:pt idx="250">
                  <c:v>1.1336477848574012E-2</c:v>
                </c:pt>
                <c:pt idx="251">
                  <c:v>1.0882032655568431E-2</c:v>
                </c:pt>
                <c:pt idx="252">
                  <c:v>1.0445804799217574E-2</c:v>
                </c:pt>
                <c:pt idx="253">
                  <c:v>1.0027064001459474E-2</c:v>
                </c:pt>
                <c:pt idx="254">
                  <c:v>9.6251092588764079E-3</c:v>
                </c:pt>
                <c:pt idx="255">
                  <c:v>9.2392676691625351E-3</c:v>
                </c:pt>
                <c:pt idx="256">
                  <c:v>8.8688933046353041E-3</c:v>
                </c:pt>
                <c:pt idx="257">
                  <c:v>8.5133661309040407E-3</c:v>
                </c:pt>
                <c:pt idx="258">
                  <c:v>8.172090968886013E-3</c:v>
                </c:pt>
                <c:pt idx="259">
                  <c:v>7.8444964984322636E-3</c:v>
                </c:pt>
                <c:pt idx="260">
                  <c:v>7.5300343018947424E-3</c:v>
                </c:pt>
                <c:pt idx="261">
                  <c:v>7.2281779460342975E-3</c:v>
                </c:pt>
                <c:pt idx="262">
                  <c:v>6.9384221007320309E-3</c:v>
                </c:pt>
                <c:pt idx="263">
                  <c:v>6.6602816930287807E-3</c:v>
                </c:pt>
                <c:pt idx="264">
                  <c:v>6.3932910950768359E-3</c:v>
                </c:pt>
                <c:pt idx="265">
                  <c:v>6.1370033446439681E-3</c:v>
                </c:pt>
                <c:pt idx="266">
                  <c:v>5.8909893968653523E-3</c:v>
                </c:pt>
                <c:pt idx="267">
                  <c:v>5.6548374059902633E-3</c:v>
                </c:pt>
                <c:pt idx="268">
                  <c:v>5.4281520359214918E-3</c:v>
                </c:pt>
                <c:pt idx="269">
                  <c:v>5.2105537983932393E-3</c:v>
                </c:pt>
                <c:pt idx="270">
                  <c:v>5.0016784176792426E-3</c:v>
                </c:pt>
                <c:pt idx="271">
                  <c:v>4.8011762207680548E-3</c:v>
                </c:pt>
                <c:pt idx="272">
                  <c:v>4.6087115519842644E-3</c:v>
                </c:pt>
                <c:pt idx="273">
                  <c:v>4.4239622110757116E-3</c:v>
                </c:pt>
                <c:pt idx="274">
                  <c:v>4.2466189138262549E-3</c:v>
                </c:pt>
                <c:pt idx="275">
                  <c:v>4.0763847742907831E-3</c:v>
                </c:pt>
                <c:pt idx="276">
                  <c:v>3.9129748077860156E-3</c:v>
                </c:pt>
                <c:pt idx="277">
                  <c:v>3.7561154538047589E-3</c:v>
                </c:pt>
                <c:pt idx="278">
                  <c:v>3.6055441180551642E-3</c:v>
                </c:pt>
                <c:pt idx="279">
                  <c:v>3.4610087328582739E-3</c:v>
                </c:pt>
                <c:pt idx="280">
                  <c:v>3.3222673351678469E-3</c:v>
                </c:pt>
                <c:pt idx="281">
                  <c:v>3.1890876615061248E-3</c:v>
                </c:pt>
                <c:pt idx="282">
                  <c:v>3.0612467591374006E-3</c:v>
                </c:pt>
                <c:pt idx="283">
                  <c:v>2.938530612828439E-3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5C-4745-A968-075B78375BB3}"/>
            </c:ext>
          </c:extLst>
        </c:ser>
        <c:ser>
          <c:idx val="3"/>
          <c:order val="3"/>
          <c:tx>
            <c:strRef>
              <c:f>'HydroCAD Output'!$E$1</c:f>
              <c:strCache>
                <c:ptCount val="1"/>
                <c:pt idx="0">
                  <c:v>25-year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'HydroCAD Output'!$A$2:$A$285</c:f>
              <c:numCache>
                <c:formatCode>0.0</c:formatCode>
                <c:ptCount val="28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</c:numCache>
            </c:numRef>
          </c:xVal>
          <c:yVal>
            <c:numRef>
              <c:f>'HydroCAD Output'!$E$2:$E$285</c:f>
              <c:numCache>
                <c:formatCode>0.0</c:formatCode>
                <c:ptCount val="284"/>
                <c:pt idx="0">
                  <c:v>0</c:v>
                </c:pt>
                <c:pt idx="1">
                  <c:v>0.14935321431396065</c:v>
                </c:pt>
                <c:pt idx="2">
                  <c:v>0.59633002314778838</c:v>
                </c:pt>
                <c:pt idx="3">
                  <c:v>1.3376897748935634</c:v>
                </c:pt>
                <c:pt idx="4">
                  <c:v>2.3680574956733103</c:v>
                </c:pt>
                <c:pt idx="5">
                  <c:v>3.6799628587383082</c:v>
                </c:pt>
                <c:pt idx="6">
                  <c:v>5.2638943455036236</c:v>
                </c:pt>
                <c:pt idx="7">
                  <c:v>7.1083682055420061</c:v>
                </c:pt>
                <c:pt idx="8">
                  <c:v>9.2000117155663261</c:v>
                </c:pt>
                <c:pt idx="9">
                  <c:v>11.52366013376003</c:v>
                </c:pt>
                <c:pt idx="10">
                  <c:v>14.062466646521516</c:v>
                </c:pt>
                <c:pt idx="11">
                  <c:v>16.798024510491469</c:v>
                </c:pt>
                <c:pt idx="12">
                  <c:v>19.710500504314258</c:v>
                </c:pt>
                <c:pt idx="13">
                  <c:v>22.778778722587486</c:v>
                </c:pt>
                <c:pt idx="14">
                  <c:v>25.980613669470916</c:v>
                </c:pt>
                <c:pt idx="15">
                  <c:v>29.292791542002433</c:v>
                </c:pt>
                <c:pt idx="16">
                  <c:v>32.691298533791631</c:v>
                </c:pt>
                <c:pt idx="17">
                  <c:v>36.151494938863159</c:v>
                </c:pt>
                <c:pt idx="18">
                  <c:v>39.64829379336971</c:v>
                </c:pt>
                <c:pt idx="19">
                  <c:v>43.15634275999426</c:v>
                </c:pt>
                <c:pt idx="20">
                  <c:v>46.650207936351592</c:v>
                </c:pt>
                <c:pt idx="21">
                  <c:v>50.10455825474903</c:v>
                </c:pt>
                <c:pt idx="22">
                  <c:v>53.494349136379839</c:v>
                </c:pt>
                <c:pt idx="23">
                  <c:v>56.795004068427318</c:v>
                </c:pt>
                <c:pt idx="24">
                  <c:v>59.982592787617584</c:v>
                </c:pt>
                <c:pt idx="25">
                  <c:v>63.03400477836216</c:v>
                </c:pt>
                <c:pt idx="26">
                  <c:v>65.927116827602163</c:v>
                </c:pt>
                <c:pt idx="27">
                  <c:v>68.640953421554812</c:v>
                </c:pt>
                <c:pt idx="28">
                  <c:v>71.155838821461387</c:v>
                </c:pt>
                <c:pt idx="29">
                  <c:v>73.453539715763299</c:v>
                </c:pt>
                <c:pt idx="30">
                  <c:v>75.517397414455885</c:v>
                </c:pt>
                <c:pt idx="31">
                  <c:v>77.332448627190288</c:v>
                </c:pt>
                <c:pt idx="32">
                  <c:v>78.88553394946328</c:v>
                </c:pt>
                <c:pt idx="33">
                  <c:v>80.165393270353263</c:v>
                </c:pt>
                <c:pt idx="34">
                  <c:v>81.162747410081352</c:v>
                </c:pt>
                <c:pt idx="35">
                  <c:v>81.870365395512721</c:v>
                </c:pt>
                <c:pt idx="36">
                  <c:v>82.283116885840059</c:v>
                </c:pt>
                <c:pt idx="37">
                  <c:v>82.398009368354948</c:v>
                </c:pt>
                <c:pt idx="38">
                  <c:v>82.214209854631946</c:v>
                </c:pt>
                <c:pt idx="39">
                  <c:v>81.733050919824649</c:v>
                </c:pt>
                <c:pt idx="40">
                  <c:v>80.958021041287878</c:v>
                </c:pt>
                <c:pt idx="41">
                  <c:v>79.894739306572546</c:v>
                </c:pt>
                <c:pt idx="42">
                  <c:v>78.550914674164133</c:v>
                </c:pt>
                <c:pt idx="43">
                  <c:v>76.936290082330814</c:v>
                </c:pt>
                <c:pt idx="44">
                  <c:v>75.062571811300799</c:v>
                </c:pt>
                <c:pt idx="45">
                  <c:v>72.943344610904035</c:v>
                </c:pt>
                <c:pt idx="46">
                  <c:v>70.593973209016298</c:v>
                </c:pt>
                <c:pt idx="47">
                  <c:v>68.176576176384856</c:v>
                </c:pt>
                <c:pt idx="48">
                  <c:v>65.814362933734017</c:v>
                </c:pt>
                <c:pt idx="49">
                  <c:v>63.533996737630609</c:v>
                </c:pt>
                <c:pt idx="50">
                  <c:v>61.332641714112256</c:v>
                </c:pt>
                <c:pt idx="51">
                  <c:v>59.207560247876643</c:v>
                </c:pt>
                <c:pt idx="52">
                  <c:v>57.156109577770565</c:v>
                </c:pt>
                <c:pt idx="53">
                  <c:v>55.175738510239903</c:v>
                </c:pt>
                <c:pt idx="54">
                  <c:v>53.263984246653457</c:v>
                </c:pt>
                <c:pt idx="55">
                  <c:v>51.418469320555232</c:v>
                </c:pt>
                <c:pt idx="56">
                  <c:v>49.636898641036083</c:v>
                </c:pt>
                <c:pt idx="57">
                  <c:v>47.917056638548004</c:v>
                </c:pt>
                <c:pt idx="58">
                  <c:v>46.25680450961174</c:v>
                </c:pt>
                <c:pt idx="59">
                  <c:v>44.65407755699065</c:v>
                </c:pt>
                <c:pt idx="60">
                  <c:v>43.106882622023846</c:v>
                </c:pt>
                <c:pt idx="61">
                  <c:v>41.613295605924733</c:v>
                </c:pt>
                <c:pt idx="62">
                  <c:v>40.171459076962911</c:v>
                </c:pt>
                <c:pt idx="63">
                  <c:v>38.779579960553441</c:v>
                </c:pt>
                <c:pt idx="64">
                  <c:v>37.435927309381036</c:v>
                </c:pt>
                <c:pt idx="65">
                  <c:v>36.138830150785907</c:v>
                </c:pt>
                <c:pt idx="66">
                  <c:v>34.886675408734384</c:v>
                </c:pt>
                <c:pt idx="67">
                  <c:v>33.677905897790247</c:v>
                </c:pt>
                <c:pt idx="68">
                  <c:v>32.51101838659158</c:v>
                </c:pt>
                <c:pt idx="69">
                  <c:v>31.384561728425247</c:v>
                </c:pt>
                <c:pt idx="70">
                  <c:v>30.297135056574295</c:v>
                </c:pt>
                <c:pt idx="71">
                  <c:v>29.24738604219344</c:v>
                </c:pt>
                <c:pt idx="72">
                  <c:v>28.234009212546752</c:v>
                </c:pt>
                <c:pt idx="73">
                  <c:v>27.255744327515668</c:v>
                </c:pt>
                <c:pt idx="74">
                  <c:v>26.311374812358565</c:v>
                </c:pt>
                <c:pt idx="75">
                  <c:v>25.399726244772793</c:v>
                </c:pt>
                <c:pt idx="76">
                  <c:v>24.519664894377627</c:v>
                </c:pt>
                <c:pt idx="77">
                  <c:v>23.670096312801906</c:v>
                </c:pt>
                <c:pt idx="78">
                  <c:v>22.849963972623033</c:v>
                </c:pt>
                <c:pt idx="79">
                  <c:v>22.058247953464505</c:v>
                </c:pt>
                <c:pt idx="80">
                  <c:v>21.293963673618283</c:v>
                </c:pt>
                <c:pt idx="81">
                  <c:v>20.556160665614335</c:v>
                </c:pt>
                <c:pt idx="82">
                  <c:v>19.843921394214963</c:v>
                </c:pt>
                <c:pt idx="83">
                  <c:v>19.156360115363672</c:v>
                </c:pt>
                <c:pt idx="84">
                  <c:v>18.492621774669832</c:v>
                </c:pt>
                <c:pt idx="85">
                  <c:v>17.851880944059008</c:v>
                </c:pt>
                <c:pt idx="86">
                  <c:v>17.233340795266837</c:v>
                </c:pt>
                <c:pt idx="87">
                  <c:v>16.636232108899634</c:v>
                </c:pt>
                <c:pt idx="88">
                  <c:v>16.059812317829685</c:v>
                </c:pt>
                <c:pt idx="89">
                  <c:v>15.503364583735269</c:v>
                </c:pt>
                <c:pt idx="90">
                  <c:v>14.966196905637226</c:v>
                </c:pt>
                <c:pt idx="91">
                  <c:v>14.447641259323285</c:v>
                </c:pt>
                <c:pt idx="92">
                  <c:v>13.947052766590151</c:v>
                </c:pt>
                <c:pt idx="93">
                  <c:v>13.463808893269892</c:v>
                </c:pt>
                <c:pt idx="94">
                  <c:v>12.997308675043643</c:v>
                </c:pt>
                <c:pt idx="95">
                  <c:v>12.546971970079516</c:v>
                </c:pt>
                <c:pt idx="96">
                  <c:v>12.11223873756561</c:v>
                </c:pt>
                <c:pt idx="97">
                  <c:v>11.692568341240587</c:v>
                </c:pt>
                <c:pt idx="98">
                  <c:v>11.287438877055994</c:v>
                </c:pt>
                <c:pt idx="99">
                  <c:v>10.896346524133914</c:v>
                </c:pt>
                <c:pt idx="100">
                  <c:v>10.518804918213009</c:v>
                </c:pt>
                <c:pt idx="101">
                  <c:v>10.15434454680365</c:v>
                </c:pt>
                <c:pt idx="102">
                  <c:v>9.8025121653000511</c:v>
                </c:pt>
                <c:pt idx="103">
                  <c:v>9.4628702333231391</c:v>
                </c:pt>
                <c:pt idx="104">
                  <c:v>9.1349963705933632</c:v>
                </c:pt>
                <c:pt idx="105">
                  <c:v>8.8184828316565458</c:v>
                </c:pt>
                <c:pt idx="106">
                  <c:v>8.5129359988098141</c:v>
                </c:pt>
                <c:pt idx="107">
                  <c:v>8.2179758925967814</c:v>
                </c:pt>
                <c:pt idx="108">
                  <c:v>7.9332356992633093</c:v>
                </c:pt>
                <c:pt idx="109">
                  <c:v>7.6583613145862826</c:v>
                </c:pt>
                <c:pt idx="110">
                  <c:v>7.3930109035078946</c:v>
                </c:pt>
                <c:pt idx="111">
                  <c:v>7.1368544750280289</c:v>
                </c:pt>
                <c:pt idx="112">
                  <c:v>6.8895734718258952</c:v>
                </c:pt>
                <c:pt idx="113">
                  <c:v>6.650860374100688</c:v>
                </c:pt>
                <c:pt idx="114">
                  <c:v>6.4204183171385445</c:v>
                </c:pt>
                <c:pt idx="115">
                  <c:v>6.1979607221301825</c:v>
                </c:pt>
                <c:pt idx="116">
                  <c:v>5.9832109397802018</c:v>
                </c:pt>
                <c:pt idx="117">
                  <c:v>5.7759019062647043</c:v>
                </c:pt>
                <c:pt idx="118">
                  <c:v>5.5757758111095042</c:v>
                </c:pt>
                <c:pt idx="119">
                  <c:v>5.3825837765758422</c:v>
                </c:pt>
                <c:pt idx="120">
                  <c:v>5.1960855481548407</c:v>
                </c:pt>
                <c:pt idx="121">
                  <c:v>5.0160491957859197</c:v>
                </c:pt>
                <c:pt idx="122">
                  <c:v>4.8422508254274828</c:v>
                </c:pt>
                <c:pt idx="123">
                  <c:v>4.6744743006212399</c:v>
                </c:pt>
                <c:pt idx="124">
                  <c:v>4.5125109737039342</c:v>
                </c:pt>
                <c:pt idx="125">
                  <c:v>4.35615942633211</c:v>
                </c:pt>
                <c:pt idx="126">
                  <c:v>4.2052252189973549</c:v>
                </c:pt>
                <c:pt idx="127">
                  <c:v>4.0595206492204179</c:v>
                </c:pt>
                <c:pt idx="128">
                  <c:v>3.9188645181235211</c:v>
                </c:pt>
                <c:pt idx="129">
                  <c:v>3.7830819050906248</c:v>
                </c:pt>
                <c:pt idx="130">
                  <c:v>3.6520039502353154</c:v>
                </c:pt>
                <c:pt idx="131">
                  <c:v>3.5254676444058748</c:v>
                </c:pt>
                <c:pt idx="132">
                  <c:v>3.4033156264663553</c:v>
                </c:pt>
                <c:pt idx="133">
                  <c:v>3.2853959876015315</c:v>
                </c:pt>
                <c:pt idx="134">
                  <c:v>3.1715620824023958</c:v>
                </c:pt>
                <c:pt idx="135">
                  <c:v>3.0616723464972475</c:v>
                </c:pt>
                <c:pt idx="136">
                  <c:v>2.9555901205015878</c:v>
                </c:pt>
                <c:pt idx="137">
                  <c:v>2.8531834800678704</c:v>
                </c:pt>
                <c:pt idx="138">
                  <c:v>2.7543250718237848</c:v>
                </c:pt>
                <c:pt idx="139">
                  <c:v>2.6588919549950005</c:v>
                </c:pt>
                <c:pt idx="140">
                  <c:v>2.5667654485154556</c:v>
                </c:pt>
                <c:pt idx="141">
                  <c:v>2.4778309834350285</c:v>
                </c:pt>
                <c:pt idx="142">
                  <c:v>2.3919779604410647</c:v>
                </c:pt>
                <c:pt idx="143">
                  <c:v>2.3090996123165648</c:v>
                </c:pt>
                <c:pt idx="144">
                  <c:v>2.2290928711639717</c:v>
                </c:pt>
                <c:pt idx="145">
                  <c:v>2.1518582402294526</c:v>
                </c:pt>
                <c:pt idx="146">
                  <c:v>2.0772996701682884</c:v>
                </c:pt>
                <c:pt idx="147">
                  <c:v>2.0053244395974485</c:v>
                </c:pt>
                <c:pt idx="148">
                  <c:v>1.9358430397868569</c:v>
                </c:pt>
                <c:pt idx="149">
                  <c:v>1.8687690633459295</c:v>
                </c:pt>
                <c:pt idx="150">
                  <c:v>1.8040190967669227</c:v>
                </c:pt>
                <c:pt idx="151">
                  <c:v>1.7415126166915285</c:v>
                </c:pt>
                <c:pt idx="152">
                  <c:v>1.6811718897716399</c:v>
                </c:pt>
                <c:pt idx="153">
                  <c:v>1.6229218759998036</c:v>
                </c:pt>
                <c:pt idx="154">
                  <c:v>1.5666901353891278</c:v>
                </c:pt>
                <c:pt idx="155">
                  <c:v>1.5124067378865629</c:v>
                </c:pt>
                <c:pt idx="156">
                  <c:v>1.4600041764075729</c:v>
                </c:pt>
                <c:pt idx="157">
                  <c:v>1.4094172828840155</c:v>
                </c:pt>
                <c:pt idx="158">
                  <c:v>1.3605831472208205</c:v>
                </c:pt>
                <c:pt idx="159">
                  <c:v>1.3134410390607187</c:v>
                </c:pt>
                <c:pt idx="160">
                  <c:v>1.2679323322596727</c:v>
                </c:pt>
                <c:pt idx="161">
                  <c:v>1.2240004319791409</c:v>
                </c:pt>
                <c:pt idx="162">
                  <c:v>1.1815907043044773</c:v>
                </c:pt>
                <c:pt idx="163">
                  <c:v>1.1406504083019338</c:v>
                </c:pt>
                <c:pt idx="164">
                  <c:v>1.1011286304297969</c:v>
                </c:pt>
                <c:pt idx="165">
                  <c:v>1.0629762212220679</c:v>
                </c:pt>
                <c:pt idx="166">
                  <c:v>1.0261457341659659</c:v>
                </c:pt>
                <c:pt idx="167">
                  <c:v>0.99059136669721382</c:v>
                </c:pt>
                <c:pt idx="168">
                  <c:v>0.9562689032397681</c:v>
                </c:pt>
                <c:pt idx="169">
                  <c:v>0.92313566021911608</c:v>
                </c:pt>
                <c:pt idx="170">
                  <c:v>0.89115043298078711</c:v>
                </c:pt>
                <c:pt idx="171">
                  <c:v>0.86027344454805921</c:v>
                </c:pt>
                <c:pt idx="172">
                  <c:v>0.83046629615511647</c:v>
                </c:pt>
                <c:pt idx="173">
                  <c:v>0.80169191949417251</c:v>
                </c:pt>
                <c:pt idx="174">
                  <c:v>0.77391453061715143</c:v>
                </c:pt>
                <c:pt idx="175">
                  <c:v>0.7470995854346012</c:v>
                </c:pt>
                <c:pt idx="176">
                  <c:v>0.72121373675650424</c:v>
                </c:pt>
                <c:pt idx="177">
                  <c:v>0.69622479282156358</c:v>
                </c:pt>
                <c:pt idx="178">
                  <c:v>0.67210167726336933</c:v>
                </c:pt>
                <c:pt idx="179">
                  <c:v>0.64881439046369449</c:v>
                </c:pt>
                <c:pt idx="180">
                  <c:v>0.62633397224482479</c:v>
                </c:pt>
                <c:pt idx="181">
                  <c:v>0.60463246585454966</c:v>
                </c:pt>
                <c:pt idx="182">
                  <c:v>0.58368288319901929</c:v>
                </c:pt>
                <c:pt idx="183">
                  <c:v>0.56345917128021927</c:v>
                </c:pt>
                <c:pt idx="184">
                  <c:v>0.54393617979634568</c:v>
                </c:pt>
                <c:pt idx="185">
                  <c:v>0.52508962986477414</c:v>
                </c:pt>
                <c:pt idx="186">
                  <c:v>0.50689608382872531</c:v>
                </c:pt>
                <c:pt idx="187">
                  <c:v>0.489332916110092</c:v>
                </c:pt>
                <c:pt idx="188">
                  <c:v>0.47237828507215768</c:v>
                </c:pt>
                <c:pt idx="189">
                  <c:v>0.45601110585724353</c:v>
                </c:pt>
                <c:pt idx="190">
                  <c:v>0.44021102416547658</c:v>
                </c:pt>
                <c:pt idx="191">
                  <c:v>0.4249583909420912</c:v>
                </c:pt>
                <c:pt idx="192">
                  <c:v>0.41023423794177261</c:v>
                </c:pt>
                <c:pt idx="193">
                  <c:v>0.39602025413965641</c:v>
                </c:pt>
                <c:pt idx="194">
                  <c:v>0.3822987629596597</c:v>
                </c:pt>
                <c:pt idx="195">
                  <c:v>0.36905270029180215</c:v>
                </c:pt>
                <c:pt idx="196">
                  <c:v>0.35626559327120455</c:v>
                </c:pt>
                <c:pt idx="197">
                  <c:v>0.34392153979235623</c:v>
                </c:pt>
                <c:pt idx="198">
                  <c:v>0.33200518873318102</c:v>
                </c:pt>
                <c:pt idx="199">
                  <c:v>0.3205017208643155</c:v>
                </c:pt>
                <c:pt idx="200">
                  <c:v>0.3093968304198419</c:v>
                </c:pt>
                <c:pt idx="201">
                  <c:v>0.29867670730657336</c:v>
                </c:pt>
                <c:pt idx="202">
                  <c:v>0.28832801992975993</c:v>
                </c:pt>
                <c:pt idx="203">
                  <c:v>0.27833789861385083</c:v>
                </c:pt>
                <c:pt idx="204">
                  <c:v>0.26869391959771233</c:v>
                </c:pt>
                <c:pt idx="205">
                  <c:v>0.25938408958437503</c:v>
                </c:pt>
                <c:pt idx="206">
                  <c:v>0.25039683082611836</c:v>
                </c:pt>
                <c:pt idx="207">
                  <c:v>0.24172096672632915</c:v>
                </c:pt>
                <c:pt idx="208">
                  <c:v>0.23334570794023174</c:v>
                </c:pt>
                <c:pt idx="209">
                  <c:v>0.22526063895721257</c:v>
                </c:pt>
                <c:pt idx="210">
                  <c:v>0.21745570514803939</c:v>
                </c:pt>
                <c:pt idx="211">
                  <c:v>0.20992120026088101</c:v>
                </c:pt>
                <c:pt idx="212">
                  <c:v>0.20264775435056617</c:v>
                </c:pt>
                <c:pt idx="213">
                  <c:v>0.19562632212607461</c:v>
                </c:pt>
                <c:pt idx="214">
                  <c:v>0.18884817170177476</c:v>
                </c:pt>
                <c:pt idx="215">
                  <c:v>0.18230487373840659</c:v>
                </c:pt>
                <c:pt idx="216">
                  <c:v>0.17598829096032007</c:v>
                </c:pt>
                <c:pt idx="217">
                  <c:v>0.16989056803591859</c:v>
                </c:pt>
                <c:pt idx="218">
                  <c:v>0.16400412180873261</c:v>
                </c:pt>
                <c:pt idx="219">
                  <c:v>0.15832163186697329</c:v>
                </c:pt>
                <c:pt idx="220">
                  <c:v>0.15283603143983107</c:v>
                </c:pt>
                <c:pt idx="221">
                  <c:v>0.14754049860921029</c:v>
                </c:pt>
                <c:pt idx="222">
                  <c:v>0.14242844782595748</c:v>
                </c:pt>
                <c:pt idx="223">
                  <c:v>0.1374935217200432</c:v>
                </c:pt>
                <c:pt idx="224">
                  <c:v>0.13272958319450784</c:v>
                </c:pt>
                <c:pt idx="225">
                  <c:v>0.12813070779333743</c:v>
                </c:pt>
                <c:pt idx="226">
                  <c:v>0.12369117633378472</c:v>
                </c:pt>
                <c:pt idx="227">
                  <c:v>0.11940546779396605</c:v>
                </c:pt>
                <c:pt idx="228">
                  <c:v>0.11526825244689316</c:v>
                </c:pt>
                <c:pt idx="229">
                  <c:v>0.11127438523239985</c:v>
                </c:pt>
                <c:pt idx="230">
                  <c:v>0.10741889935872137</c:v>
                </c:pt>
                <c:pt idx="231">
                  <c:v>0.10369700012576985</c:v>
                </c:pt>
                <c:pt idx="232">
                  <c:v>0.10010405896242196</c:v>
                </c:pt>
                <c:pt idx="233">
                  <c:v>9.6635607670407089E-2</c:v>
                </c:pt>
                <c:pt idx="234">
                  <c:v>9.3287332867635242E-2</c:v>
                </c:pt>
                <c:pt idx="235">
                  <c:v>9.0055070624054823E-2</c:v>
                </c:pt>
                <c:pt idx="236">
                  <c:v>8.6934801283370569E-2</c:v>
                </c:pt>
                <c:pt idx="237">
                  <c:v>8.3922644464179533E-2</c:v>
                </c:pt>
                <c:pt idx="238">
                  <c:v>8.1014854234311262E-2</c:v>
                </c:pt>
                <c:pt idx="239">
                  <c:v>7.8207814452369059E-2</c:v>
                </c:pt>
                <c:pt idx="240">
                  <c:v>7.5498034270680262E-2</c:v>
                </c:pt>
                <c:pt idx="241">
                  <c:v>7.2882143794060966E-2</c:v>
                </c:pt>
                <c:pt idx="242">
                  <c:v>7.0356889888999852E-2</c:v>
                </c:pt>
                <c:pt idx="243">
                  <c:v>6.791913213804536E-2</c:v>
                </c:pt>
                <c:pt idx="244">
                  <c:v>6.5565838934368542E-2</c:v>
                </c:pt>
                <c:pt idx="245">
                  <c:v>6.3294083711642593E-2</c:v>
                </c:pt>
                <c:pt idx="246">
                  <c:v>6.1101041304551337E-2</c:v>
                </c:pt>
                <c:pt idx="247">
                  <c:v>5.8983984435401017E-2</c:v>
                </c:pt>
                <c:pt idx="248">
                  <c:v>5.6940280322464405E-2</c:v>
                </c:pt>
                <c:pt idx="249">
                  <c:v>5.4967387405841735E-2</c:v>
                </c:pt>
                <c:pt idx="250">
                  <c:v>5.306285218676484E-2</c:v>
                </c:pt>
                <c:pt idx="251">
                  <c:v>5.1224306176415081E-2</c:v>
                </c:pt>
                <c:pt idx="252">
                  <c:v>4.9449462950459024E-2</c:v>
                </c:pt>
                <c:pt idx="253">
                  <c:v>4.7736115305641293E-2</c:v>
                </c:pt>
                <c:pt idx="254">
                  <c:v>4.6082132514895756E-2</c:v>
                </c:pt>
                <c:pt idx="255">
                  <c:v>4.4485457677563844E-2</c:v>
                </c:pt>
                <c:pt idx="256">
                  <c:v>4.2944105161423135E-2</c:v>
                </c:pt>
                <c:pt idx="257">
                  <c:v>4.1456158133346417E-2</c:v>
                </c:pt>
                <c:pt idx="258">
                  <c:v>4.0019766175518195E-2</c:v>
                </c:pt>
                <c:pt idx="259">
                  <c:v>3.8633142984247644E-2</c:v>
                </c:pt>
                <c:pt idx="260">
                  <c:v>3.7294564148512226E-2</c:v>
                </c:pt>
                <c:pt idx="261">
                  <c:v>3.600236500547245E-2</c:v>
                </c:pt>
                <c:pt idx="262">
                  <c:v>3.4754938570289662E-2</c:v>
                </c:pt>
                <c:pt idx="263">
                  <c:v>3.3550733537671851E-2</c:v>
                </c:pt>
                <c:pt idx="264">
                  <c:v>3.2388252352663426E-2</c:v>
                </c:pt>
                <c:pt idx="265">
                  <c:v>3.1266049348279062E-2</c:v>
                </c:pt>
                <c:pt idx="266">
                  <c:v>3.0182728947665206E-2</c:v>
                </c:pt>
                <c:pt idx="267">
                  <c:v>2.9136943928554673E-2</c:v>
                </c:pt>
                <c:pt idx="268">
                  <c:v>2.8127393747854189E-2</c:v>
                </c:pt>
                <c:pt idx="269">
                  <c:v>2.7152822924283754E-2</c:v>
                </c:pt>
                <c:pt idx="270">
                  <c:v>2.62120194770535E-2</c:v>
                </c:pt>
                <c:pt idx="271">
                  <c:v>2.5303813418639444E-2</c:v>
                </c:pt>
                <c:pt idx="272">
                  <c:v>2.44270752997813E-2</c:v>
                </c:pt>
                <c:pt idx="273">
                  <c:v>2.358071480489388E-2</c:v>
                </c:pt>
                <c:pt idx="274">
                  <c:v>2.2763679396146159E-2</c:v>
                </c:pt>
                <c:pt idx="275">
                  <c:v>2.1974953004519841E-2</c:v>
                </c:pt>
                <c:pt idx="276">
                  <c:v>2.1213554766221589E-2</c:v>
                </c:pt>
                <c:pt idx="277">
                  <c:v>2.0478537802875979E-2</c:v>
                </c:pt>
                <c:pt idx="278">
                  <c:v>1.9768988043983311E-2</c:v>
                </c:pt>
                <c:pt idx="279">
                  <c:v>1.9084023090177427E-2</c:v>
                </c:pt>
                <c:pt idx="280">
                  <c:v>1.8422791115869388E-2</c:v>
                </c:pt>
                <c:pt idx="281">
                  <c:v>1.7784469809913678E-2</c:v>
                </c:pt>
                <c:pt idx="282">
                  <c:v>1.7168265352978052E-2</c:v>
                </c:pt>
                <c:pt idx="283">
                  <c:v>1.6573411430345932E-2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5C-4745-A968-075B78375BB3}"/>
            </c:ext>
          </c:extLst>
        </c:ser>
        <c:ser>
          <c:idx val="4"/>
          <c:order val="4"/>
          <c:tx>
            <c:strRef>
              <c:f>'HydroCAD Output'!$F$1</c:f>
              <c:strCache>
                <c:ptCount val="1"/>
                <c:pt idx="0">
                  <c:v>100-year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'HydroCAD Output'!$A$2:$A$285</c:f>
              <c:numCache>
                <c:formatCode>0.0</c:formatCode>
                <c:ptCount val="28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</c:numCache>
            </c:numRef>
          </c:xVal>
          <c:yVal>
            <c:numRef>
              <c:f>'HydroCAD Output'!$F$2:$F$285</c:f>
              <c:numCache>
                <c:formatCode>0.0</c:formatCode>
                <c:ptCount val="284"/>
                <c:pt idx="0">
                  <c:v>0</c:v>
                </c:pt>
                <c:pt idx="1">
                  <c:v>0.18872611531061911</c:v>
                </c:pt>
                <c:pt idx="2">
                  <c:v>0.7536361430158226</c:v>
                </c:pt>
                <c:pt idx="3">
                  <c:v>1.6909336520632117</c:v>
                </c:pt>
                <c:pt idx="4">
                  <c:v>2.9943196121751061</c:v>
                </c:pt>
                <c:pt idx="5">
                  <c:v>4.6550347259598235</c:v>
                </c:pt>
                <c:pt idx="6">
                  <c:v>6.6619182950442637</c:v>
                </c:pt>
                <c:pt idx="7">
                  <c:v>9.0014832246229783</c:v>
                </c:pt>
                <c:pt idx="8">
                  <c:v>11.658006662361737</c:v>
                </c:pt>
                <c:pt idx="9">
                  <c:v>14.613635662524354</c:v>
                </c:pt>
                <c:pt idx="10">
                  <c:v>17.848507165215882</c:v>
                </c:pt>
                <c:pt idx="11">
                  <c:v>21.340881484431439</c:v>
                </c:pt>
                <c:pt idx="12">
                  <c:v>25.067288407815422</c:v>
                </c:pt>
                <c:pt idx="13">
                  <c:v>29.00268492627972</c:v>
                </c:pt>
                <c:pt idx="14">
                  <c:v>33.120623533472106</c:v>
                </c:pt>
                <c:pt idx="15">
                  <c:v>37.393429964052132</c:v>
                </c:pt>
                <c:pt idx="16">
                  <c:v>41.792389176299231</c:v>
                </c:pt>
                <c:pt idx="17">
                  <c:v>46.287938329172277</c:v>
                </c:pt>
                <c:pt idx="18">
                  <c:v>50.849865456934296</c:v>
                </c:pt>
                <c:pt idx="19">
                  <c:v>55.447512506165744</c:v>
                </c:pt>
                <c:pt idx="20">
                  <c:v>60.04998137067345</c:v>
                </c:pt>
                <c:pt idx="21">
                  <c:v>64.626341539654007</c:v>
                </c:pt>
                <c:pt idx="22">
                  <c:v>69.14583796362983</c:v>
                </c:pt>
                <c:pt idx="23">
                  <c:v>73.578097741211906</c:v>
                </c:pt>
                <c:pt idx="24">
                  <c:v>77.893334237667901</c:v>
                </c:pt>
                <c:pt idx="25">
                  <c:v>82.062547263533801</c:v>
                </c:pt>
                <c:pt idx="26">
                  <c:v>86.057717967985326</c:v>
                </c:pt>
                <c:pt idx="27">
                  <c:v>89.851997137204094</c:v>
                </c:pt>
                <c:pt idx="28">
                  <c:v>93.41988563229539</c:v>
                </c:pt>
                <c:pt idx="29">
                  <c:v>96.737405754139132</c:v>
                </c:pt>
                <c:pt idx="30">
                  <c:v>99.782262383530821</c:v>
                </c:pt>
                <c:pt idx="31">
                  <c:v>102.53399281368354</c:v>
                </c:pt>
                <c:pt idx="32">
                  <c:v>104.97410426815416</c:v>
                </c:pt>
                <c:pt idx="33">
                  <c:v>107.0861981800157</c:v>
                </c:pt>
                <c:pt idx="34">
                  <c:v>108.85608039706813</c:v>
                </c:pt>
                <c:pt idx="35">
                  <c:v>110.27185657246265</c:v>
                </c:pt>
                <c:pt idx="36">
                  <c:v>111.32401209967452</c:v>
                </c:pt>
                <c:pt idx="37">
                  <c:v>112.00547605462809</c:v>
                </c:pt>
                <c:pt idx="38">
                  <c:v>112.31166871525652</c:v>
                </c:pt>
                <c:pt idx="39">
                  <c:v>112.24053233914455</c:v>
                </c:pt>
                <c:pt idx="40">
                  <c:v>111.79254499241593</c:v>
                </c:pt>
                <c:pt idx="41">
                  <c:v>110.9707173369297</c:v>
                </c:pt>
                <c:pt idx="42">
                  <c:v>109.78057239737649</c:v>
                </c:pt>
                <c:pt idx="43">
                  <c:v>108.23010844424857</c:v>
                </c:pt>
                <c:pt idx="44">
                  <c:v>106.32974524212538</c:v>
                </c:pt>
                <c:pt idx="45">
                  <c:v>104.09225402450882</c:v>
                </c:pt>
                <c:pt idx="46">
                  <c:v>101.53267166580613</c:v>
                </c:pt>
                <c:pt idx="47">
                  <c:v>98.668199627260989</c:v>
                </c:pt>
                <c:pt idx="48">
                  <c:v>95.558521774829799</c:v>
                </c:pt>
                <c:pt idx="49">
                  <c:v>92.368807789866992</c:v>
                </c:pt>
                <c:pt idx="50">
                  <c:v>89.285565473959977</c:v>
                </c:pt>
                <c:pt idx="51">
                  <c:v>86.305240835633327</c:v>
                </c:pt>
                <c:pt idx="52">
                  <c:v>83.42439851455093</c:v>
                </c:pt>
                <c:pt idx="53">
                  <c:v>80.639717821645291</c:v>
                </c:pt>
                <c:pt idx="54">
                  <c:v>77.947988911425711</c:v>
                </c:pt>
                <c:pt idx="55">
                  <c:v>75.346109082054099</c:v>
                </c:pt>
                <c:pt idx="56">
                  <c:v>72.831079198922708</c:v>
                </c:pt>
                <c:pt idx="57">
                  <c:v>70.400000237612019</c:v>
                </c:pt>
                <c:pt idx="58">
                  <c:v>68.05006994224361</c:v>
                </c:pt>
                <c:pt idx="59">
                  <c:v>65.778579595375916</c:v>
                </c:pt>
                <c:pt idx="60">
                  <c:v>63.582910895720268</c:v>
                </c:pt>
                <c:pt idx="61">
                  <c:v>61.46053294007735</c:v>
                </c:pt>
                <c:pt idx="62">
                  <c:v>59.408999306016163</c:v>
                </c:pt>
                <c:pt idx="63">
                  <c:v>57.425945231931912</c:v>
                </c:pt>
                <c:pt idx="64">
                  <c:v>55.509084891232831</c:v>
                </c:pt>
                <c:pt idx="65">
                  <c:v>53.656208757513802</c:v>
                </c:pt>
                <c:pt idx="66">
                  <c:v>51.865181057679671</c:v>
                </c:pt>
                <c:pt idx="67">
                  <c:v>50.133937310082409</c:v>
                </c:pt>
                <c:pt idx="68">
                  <c:v>48.460481944834839</c:v>
                </c:pt>
                <c:pt idx="69">
                  <c:v>46.842886003556977</c:v>
                </c:pt>
                <c:pt idx="70">
                  <c:v>45.279284915904746</c:v>
                </c:pt>
                <c:pt idx="71">
                  <c:v>43.767876350317039</c:v>
                </c:pt>
                <c:pt idx="72">
                  <c:v>42.306918136504429</c:v>
                </c:pt>
                <c:pt idx="73">
                  <c:v>40.894726257284411</c:v>
                </c:pt>
                <c:pt idx="74">
                  <c:v>39.529672907448642</c:v>
                </c:pt>
                <c:pt idx="75">
                  <c:v>38.21018461742463</c:v>
                </c:pt>
                <c:pt idx="76">
                  <c:v>36.934740439568863</c:v>
                </c:pt>
                <c:pt idx="77">
                  <c:v>35.701870195001149</c:v>
                </c:pt>
                <c:pt idx="78">
                  <c:v>34.510152778958869</c:v>
                </c:pt>
                <c:pt idx="79">
                  <c:v>33.358214522718036</c:v>
                </c:pt>
                <c:pt idx="80">
                  <c:v>32.244727610193095</c:v>
                </c:pt>
                <c:pt idx="81">
                  <c:v>31.168408547389856</c:v>
                </c:pt>
                <c:pt idx="82">
                  <c:v>30.128016682947781</c:v>
                </c:pt>
                <c:pt idx="83">
                  <c:v>29.122352778066148</c:v>
                </c:pt>
                <c:pt idx="84">
                  <c:v>28.150257624165551</c:v>
                </c:pt>
                <c:pt idx="85">
                  <c:v>27.210610706691387</c:v>
                </c:pt>
                <c:pt idx="86">
                  <c:v>26.302328913519347</c:v>
                </c:pt>
                <c:pt idx="87">
                  <c:v>25.424365286473773</c:v>
                </c:pt>
                <c:pt idx="88">
                  <c:v>24.575707814519973</c:v>
                </c:pt>
                <c:pt idx="89">
                  <c:v>23.755378267239539</c:v>
                </c:pt>
                <c:pt idx="90">
                  <c:v>22.962431067243681</c:v>
                </c:pt>
                <c:pt idx="91">
                  <c:v>22.195952200225211</c:v>
                </c:pt>
                <c:pt idx="92">
                  <c:v>21.455058161392635</c:v>
                </c:pt>
                <c:pt idx="93">
                  <c:v>20.738894937071912</c:v>
                </c:pt>
                <c:pt idx="94">
                  <c:v>20.046637020302036</c:v>
                </c:pt>
                <c:pt idx="95">
                  <c:v>19.377486459289766</c:v>
                </c:pt>
                <c:pt idx="96">
                  <c:v>18.730671937626632</c:v>
                </c:pt>
                <c:pt idx="97">
                  <c:v>18.105447885207948</c:v>
                </c:pt>
                <c:pt idx="98">
                  <c:v>17.501093618829213</c:v>
                </c:pt>
                <c:pt idx="99">
                  <c:v>16.916912511469036</c:v>
                </c:pt>
                <c:pt idx="100">
                  <c:v>16.352231189301097</c:v>
                </c:pt>
                <c:pt idx="101">
                  <c:v>15.806398755509763</c:v>
                </c:pt>
                <c:pt idx="102">
                  <c:v>15.278786040014323</c:v>
                </c:pt>
                <c:pt idx="103">
                  <c:v>14.768784874237337</c:v>
                </c:pt>
                <c:pt idx="104">
                  <c:v>14.275807390080924</c:v>
                </c:pt>
                <c:pt idx="105">
                  <c:v>13.799285342302968</c:v>
                </c:pt>
                <c:pt idx="106">
                  <c:v>13.338669453512297</c:v>
                </c:pt>
                <c:pt idx="107">
                  <c:v>12.893428781027653</c:v>
                </c:pt>
                <c:pt idx="108">
                  <c:v>12.463050104870703</c:v>
                </c:pt>
                <c:pt idx="109">
                  <c:v>12.04703733618774</c:v>
                </c:pt>
                <c:pt idx="110">
                  <c:v>11.644910945417973</c:v>
                </c:pt>
                <c:pt idx="111">
                  <c:v>11.256207409549445</c:v>
                </c:pt>
                <c:pt idx="112">
                  <c:v>10.880478677825399</c:v>
                </c:pt>
                <c:pt idx="113">
                  <c:v>10.517291655285133</c:v>
                </c:pt>
                <c:pt idx="114">
                  <c:v>10.166227703544182</c:v>
                </c:pt>
                <c:pt idx="115">
                  <c:v>9.826882158238222</c:v>
                </c:pt>
                <c:pt idx="116">
                  <c:v>9.4988638625746127</c:v>
                </c:pt>
                <c:pt idx="117">
                  <c:v>9.1817947164538047</c:v>
                </c:pt>
                <c:pt idx="118">
                  <c:v>8.8753092406409628</c:v>
                </c:pt>
                <c:pt idx="119">
                  <c:v>8.5790541554853998</c:v>
                </c:pt>
                <c:pt idx="120">
                  <c:v>8.2926879737022041</c:v>
                </c:pt>
                <c:pt idx="121">
                  <c:v>8.0158806067467019</c:v>
                </c:pt>
                <c:pt idx="122">
                  <c:v>7.7483129843280496</c:v>
                </c:pt>
                <c:pt idx="123">
                  <c:v>7.4896766866233007</c:v>
                </c:pt>
                <c:pt idx="124">
                  <c:v>7.2396735887680954</c:v>
                </c:pt>
                <c:pt idx="125">
                  <c:v>6.9980155172140632</c:v>
                </c:pt>
                <c:pt idx="126">
                  <c:v>6.7644239175570249</c:v>
                </c:pt>
                <c:pt idx="127">
                  <c:v>6.5386295334528981</c:v>
                </c:pt>
                <c:pt idx="128">
                  <c:v>6.3203720962513215</c:v>
                </c:pt>
                <c:pt idx="129">
                  <c:v>6.1094000249892098</c:v>
                </c:pt>
                <c:pt idx="130">
                  <c:v>5.905470136398435</c:v>
                </c:pt>
                <c:pt idx="131">
                  <c:v>5.708347364593358</c:v>
                </c:pt>
                <c:pt idx="132">
                  <c:v>5.5178044901151075</c:v>
                </c:pt>
                <c:pt idx="133">
                  <c:v>5.3336218780202538</c:v>
                </c:pt>
                <c:pt idx="134">
                  <c:v>5.1555872247120655</c:v>
                </c:pt>
                <c:pt idx="135">
                  <c:v>4.98349531322238</c:v>
                </c:pt>
                <c:pt idx="136">
                  <c:v>4.8171477766621305</c:v>
                </c:pt>
                <c:pt idx="137">
                  <c:v>4.6563528695678373</c:v>
                </c:pt>
                <c:pt idx="138">
                  <c:v>4.5009252468804561</c:v>
                </c:pt>
                <c:pt idx="139">
                  <c:v>4.350685750301845</c:v>
                </c:pt>
                <c:pt idx="140">
                  <c:v>4.2054612017825992</c:v>
                </c:pt>
                <c:pt idx="141">
                  <c:v>4.0650842039031936</c:v>
                </c:pt>
                <c:pt idx="142">
                  <c:v>3.929392946918338</c:v>
                </c:pt>
                <c:pt idx="143">
                  <c:v>3.7982310222421338</c:v>
                </c:pt>
                <c:pt idx="144">
                  <c:v>3.6714472421590432</c:v>
                </c:pt>
                <c:pt idx="145">
                  <c:v>3.5488954655528411</c:v>
                </c:pt>
                <c:pt idx="146">
                  <c:v>3.4304344294526925</c:v>
                </c:pt>
                <c:pt idx="147">
                  <c:v>3.3159275862021618</c:v>
                </c:pt>
                <c:pt idx="148">
                  <c:v>3.2052429460634611</c:v>
                </c:pt>
                <c:pt idx="149">
                  <c:v>3.0982529250755584</c:v>
                </c:pt>
                <c:pt idx="150">
                  <c:v>2.9948341979906838</c:v>
                </c:pt>
                <c:pt idx="151">
                  <c:v>2.8948675561197974</c:v>
                </c:pt>
                <c:pt idx="152">
                  <c:v>2.7982377699231402</c:v>
                </c:pt>
                <c:pt idx="153">
                  <c:v>2.7048334561874507</c:v>
                </c:pt>
                <c:pt idx="154">
                  <c:v>2.6145469496367717</c:v>
                </c:pt>
                <c:pt idx="155">
                  <c:v>2.5272741788288551</c:v>
                </c:pt>
                <c:pt idx="156">
                  <c:v>2.4429145461940909</c:v>
                </c:pt>
                <c:pt idx="157">
                  <c:v>2.3613708120787229</c:v>
                </c:pt>
                <c:pt idx="158">
                  <c:v>2.2825489826586423</c:v>
                </c:pt>
                <c:pt idx="159">
                  <c:v>2.2063582015946075</c:v>
                </c:pt>
                <c:pt idx="160">
                  <c:v>2.132710645303951</c:v>
                </c:pt>
                <c:pt idx="161">
                  <c:v>2.0615214217281119</c:v>
                </c:pt>
                <c:pt idx="162">
                  <c:v>1.9927084724792632</c:v>
                </c:pt>
                <c:pt idx="163">
                  <c:v>1.9261924782532496</c:v>
                </c:pt>
                <c:pt idx="164">
                  <c:v>1.8618967673998315</c:v>
                </c:pt>
                <c:pt idx="165">
                  <c:v>1.7997472275448041</c:v>
                </c:pt>
                <c:pt idx="166">
                  <c:v>1.7396722201621559</c:v>
                </c:pt>
                <c:pt idx="167">
                  <c:v>1.6816024979977864</c:v>
                </c:pt>
                <c:pt idx="168">
                  <c:v>1.6254711252495646</c:v>
                </c:pt>
                <c:pt idx="169">
                  <c:v>1.5712134004118066</c:v>
                </c:pt>
                <c:pt idx="170">
                  <c:v>1.5187667816951209</c:v>
                </c:pt>
                <c:pt idx="171">
                  <c:v>1.4680708149357657</c:v>
                </c:pt>
                <c:pt idx="172">
                  <c:v>1.4190670639113356</c:v>
                </c:pt>
                <c:pt idx="173">
                  <c:v>1.371699042982508</c:v>
                </c:pt>
                <c:pt idx="174">
                  <c:v>1.3259121519831765</c:v>
                </c:pt>
                <c:pt idx="175">
                  <c:v>1.2816536132839429</c:v>
                </c:pt>
                <c:pt idx="176">
                  <c:v>1.2388724109563991</c:v>
                </c:pt>
                <c:pt idx="177">
                  <c:v>1.197519231968097</c:v>
                </c:pt>
                <c:pt idx="178">
                  <c:v>1.1575464093403951</c:v>
                </c:pt>
                <c:pt idx="179">
                  <c:v>1.1189078672037076</c:v>
                </c:pt>
                <c:pt idx="180">
                  <c:v>1.081559067686753</c:v>
                </c:pt>
                <c:pt idx="181">
                  <c:v>1.0454569595786674</c:v>
                </c:pt>
                <c:pt idx="182">
                  <c:v>1.0105599287047227</c:v>
                </c:pt>
                <c:pt idx="183">
                  <c:v>0.97682774995850941</c:v>
                </c:pt>
                <c:pt idx="184">
                  <c:v>0.94422154093526445</c:v>
                </c:pt>
                <c:pt idx="185">
                  <c:v>0.91270371711290421</c:v>
                </c:pt>
                <c:pt idx="186">
                  <c:v>0.88223794852909743</c:v>
                </c:pt>
                <c:pt idx="187">
                  <c:v>0.85278911790445588</c:v>
                </c:pt>
                <c:pt idx="188">
                  <c:v>0.82432328016354084</c:v>
                </c:pt>
                <c:pt idx="189">
                  <c:v>0.79680762330706822</c:v>
                </c:pt>
                <c:pt idx="190">
                  <c:v>0.77021043059016447</c:v>
                </c:pt>
                <c:pt idx="191">
                  <c:v>0.74450104396312367</c:v>
                </c:pt>
                <c:pt idx="192">
                  <c:v>0.71964982873247851</c:v>
                </c:pt>
                <c:pt idx="193">
                  <c:v>0.69562813940169299</c:v>
                </c:pt>
                <c:pt idx="194">
                  <c:v>0.67240828665206953</c:v>
                </c:pt>
                <c:pt idx="195">
                  <c:v>0.64996350542582915</c:v>
                </c:pt>
                <c:pt idx="196">
                  <c:v>0.62826792407456611</c:v>
                </c:pt>
                <c:pt idx="197">
                  <c:v>0.60729653453752186</c:v>
                </c:pt>
                <c:pt idx="198">
                  <c:v>0.58702516351528755</c:v>
                </c:pt>
                <c:pt idx="199">
                  <c:v>0.56743044460573921</c:v>
                </c:pt>
                <c:pt idx="200">
                  <c:v>0.54848979137004505</c:v>
                </c:pt>
                <c:pt idx="201">
                  <c:v>0.53018137129773668</c:v>
                </c:pt>
                <c:pt idx="202">
                  <c:v>0.51248408064081385</c:v>
                </c:pt>
                <c:pt idx="203">
                  <c:v>0.49537752008787089</c:v>
                </c:pt>
                <c:pt idx="204">
                  <c:v>0.47884197125023037</c:v>
                </c:pt>
                <c:pt idx="205">
                  <c:v>0.46285837393294366</c:v>
                </c:pt>
                <c:pt idx="206">
                  <c:v>0.44740830416449384</c:v>
                </c:pt>
                <c:pt idx="207">
                  <c:v>0.43247395295984942</c:v>
                </c:pt>
                <c:pt idx="208">
                  <c:v>0.41803810579240719</c:v>
                </c:pt>
                <c:pt idx="209">
                  <c:v>0.40408412275115191</c:v>
                </c:pt>
                <c:pt idx="210">
                  <c:v>0.39059591936016691</c:v>
                </c:pt>
                <c:pt idx="211">
                  <c:v>0.37755794803838022</c:v>
                </c:pt>
                <c:pt idx="212">
                  <c:v>0.36495518017818229</c:v>
                </c:pt>
                <c:pt idx="213">
                  <c:v>0.35277308882224817</c:v>
                </c:pt>
                <c:pt idx="214">
                  <c:v>0.34099763191861099</c:v>
                </c:pt>
                <c:pt idx="215">
                  <c:v>0.32961523613466409</c:v>
                </c:pt>
                <c:pt idx="216">
                  <c:v>0.31861278121146031</c:v>
                </c:pt>
                <c:pt idx="217">
                  <c:v>0.30797758484024795</c:v>
                </c:pt>
                <c:pt idx="218">
                  <c:v>0.29769738804383034</c:v>
                </c:pt>
                <c:pt idx="219">
                  <c:v>0.2877603410458891</c:v>
                </c:pt>
                <c:pt idx="220">
                  <c:v>0.27815498961198376</c:v>
                </c:pt>
                <c:pt idx="221">
                  <c:v>0.26887026184648738</c:v>
                </c:pt>
                <c:pt idx="222">
                  <c:v>0.25989545543023507</c:v>
                </c:pt>
                <c:pt idx="223">
                  <c:v>0.25122022528417315</c:v>
                </c:pt>
                <c:pt idx="224">
                  <c:v>0.24283457164479821</c:v>
                </c:pt>
                <c:pt idx="225">
                  <c:v>0.23472882853762589</c:v>
                </c:pt>
                <c:pt idx="226">
                  <c:v>0.22689365263542191</c:v>
                </c:pt>
                <c:pt idx="227">
                  <c:v>0.21932001248833116</c:v>
                </c:pt>
                <c:pt idx="228">
                  <c:v>0.21199917811351027</c:v>
                </c:pt>
                <c:pt idx="229">
                  <c:v>0.20492271093225045</c:v>
                </c:pt>
                <c:pt idx="230">
                  <c:v>0.19808245404299771</c:v>
                </c:pt>
                <c:pt idx="231">
                  <c:v>0.19147052281905594</c:v>
                </c:pt>
                <c:pt idx="232">
                  <c:v>0.18507929582013727</c:v>
                </c:pt>
                <c:pt idx="233">
                  <c:v>0.17890140600727839</c:v>
                </c:pt>
                <c:pt idx="234">
                  <c:v>0.17292973225100627</c:v>
                </c:pt>
                <c:pt idx="235">
                  <c:v>0.16715739112295197</c:v>
                </c:pt>
                <c:pt idx="236">
                  <c:v>0.16157772896146369</c:v>
                </c:pt>
                <c:pt idx="237">
                  <c:v>0.15618431420206266</c:v>
                </c:pt>
                <c:pt idx="238">
                  <c:v>0.15097092996390918</c:v>
                </c:pt>
                <c:pt idx="239">
                  <c:v>0.14593156688372852</c:v>
                </c:pt>
                <c:pt idx="240">
                  <c:v>0.14106041618893878</c:v>
                </c:pt>
                <c:pt idx="241">
                  <c:v>0.13635186300199459</c:v>
                </c:pt>
                <c:pt idx="242">
                  <c:v>0.13180047986823276</c:v>
                </c:pt>
                <c:pt idx="243">
                  <c:v>0.12740102049975113</c:v>
                </c:pt>
                <c:pt idx="244">
                  <c:v>0.12314841372812141</c:v>
                </c:pt>
                <c:pt idx="245">
                  <c:v>0.11903775765895165</c:v>
                </c:pt>
                <c:pt idx="246">
                  <c:v>0.11506431402157444</c:v>
                </c:pt>
                <c:pt idx="247">
                  <c:v>0.11122350270733514</c:v>
                </c:pt>
                <c:pt idx="248">
                  <c:v>0.10751089649019312</c:v>
                </c:pt>
                <c:pt idx="249">
                  <c:v>0.1039222159235481</c:v>
                </c:pt>
                <c:pt idx="250">
                  <c:v>0.10045332440740727</c:v>
                </c:pt>
                <c:pt idx="251">
                  <c:v>9.710022342020963E-2</c:v>
                </c:pt>
                <c:pt idx="252">
                  <c:v>9.3859047909811352E-2</c:v>
                </c:pt>
                <c:pt idx="253">
                  <c:v>9.0726061838316094E-2</c:v>
                </c:pt>
                <c:pt idx="254">
                  <c:v>8.769765387562091E-2</c:v>
                </c:pt>
                <c:pt idx="255">
                  <c:v>8.4770333236707712E-2</c:v>
                </c:pt>
                <c:pt idx="256">
                  <c:v>8.1940725657885738E-2</c:v>
                </c:pt>
                <c:pt idx="257">
                  <c:v>7.9205569507345502E-2</c:v>
                </c:pt>
                <c:pt idx="258">
                  <c:v>7.656171202554142E-2</c:v>
                </c:pt>
                <c:pt idx="259">
                  <c:v>7.4006105691069121E-2</c:v>
                </c:pt>
                <c:pt idx="260">
                  <c:v>7.1535804707848843E-2</c:v>
                </c:pt>
                <c:pt idx="261">
                  <c:v>6.914796160956542E-2</c:v>
                </c:pt>
                <c:pt idx="262">
                  <c:v>6.6839823977451099E-2</c:v>
                </c:pt>
                <c:pt idx="263">
                  <c:v>6.4608731267627659E-2</c:v>
                </c:pt>
                <c:pt idx="264">
                  <c:v>6.2452111744351113E-2</c:v>
                </c:pt>
                <c:pt idx="265">
                  <c:v>6.0367479515623122E-2</c:v>
                </c:pt>
                <c:pt idx="266">
                  <c:v>5.8352431667753751E-2</c:v>
                </c:pt>
                <c:pt idx="267">
                  <c:v>5.6404645495571289E-2</c:v>
                </c:pt>
                <c:pt idx="268">
                  <c:v>5.4521875825085539E-2</c:v>
                </c:pt>
                <c:pt idx="269">
                  <c:v>5.2701952425522447E-2</c:v>
                </c:pt>
                <c:pt idx="270">
                  <c:v>5.0942777507741205E-2</c:v>
                </c:pt>
                <c:pt idx="271">
                  <c:v>4.9242323306155897E-2</c:v>
                </c:pt>
                <c:pt idx="272">
                  <c:v>4.7598629741370378E-2</c:v>
                </c:pt>
                <c:pt idx="273">
                  <c:v>4.6009802160834209E-2</c:v>
                </c:pt>
                <c:pt idx="274">
                  <c:v>4.447400915491477E-2</c:v>
                </c:pt>
                <c:pt idx="275">
                  <c:v>4.298948044586811E-2</c:v>
                </c:pt>
                <c:pt idx="276">
                  <c:v>4.1554504847275402E-2</c:v>
                </c:pt>
                <c:pt idx="277">
                  <c:v>4.0167428291592734E-2</c:v>
                </c:pt>
                <c:pt idx="278">
                  <c:v>3.8826651923540637E-2</c:v>
                </c:pt>
                <c:pt idx="279">
                  <c:v>3.7530630257135773E-2</c:v>
                </c:pt>
                <c:pt idx="280">
                  <c:v>3.6277869394240277E-2</c:v>
                </c:pt>
                <c:pt idx="281">
                  <c:v>3.5066925302575373E-2</c:v>
                </c:pt>
                <c:pt idx="282">
                  <c:v>3.3896402151214387E-2</c:v>
                </c:pt>
                <c:pt idx="283">
                  <c:v>3.2764950701636507E-2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5C-4745-A968-075B78375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309560"/>
        <c:axId val="512313168"/>
      </c:scatterChart>
      <c:valAx>
        <c:axId val="512309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313168"/>
        <c:crosses val="autoZero"/>
        <c:crossBetween val="midCat"/>
      </c:valAx>
      <c:valAx>
        <c:axId val="51231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309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3</xdr:row>
      <xdr:rowOff>104774</xdr:rowOff>
    </xdr:from>
    <xdr:to>
      <xdr:col>15</xdr:col>
      <xdr:colOff>561975</xdr:colOff>
      <xdr:row>33</xdr:row>
      <xdr:rowOff>133349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E13338-460D-43A7-860E-FCB6D7713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295275</xdr:colOff>
      <xdr:row>5</xdr:row>
      <xdr:rowOff>95250</xdr:rowOff>
    </xdr:from>
    <xdr:to>
      <xdr:col>28</xdr:col>
      <xdr:colOff>76200</xdr:colOff>
      <xdr:row>40</xdr:row>
      <xdr:rowOff>133350</xdr:rowOff>
    </xdr:to>
    <xdr:graphicFrame macro="">
      <xdr:nvGraphicFramePr>
        <xdr:cNvPr id="1034" name="Chart 3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295275</xdr:colOff>
      <xdr:row>5</xdr:row>
      <xdr:rowOff>95250</xdr:rowOff>
    </xdr:from>
    <xdr:to>
      <xdr:col>28</xdr:col>
      <xdr:colOff>76200</xdr:colOff>
      <xdr:row>40</xdr:row>
      <xdr:rowOff>133350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1</xdr:row>
      <xdr:rowOff>142875</xdr:rowOff>
    </xdr:from>
    <xdr:to>
      <xdr:col>22</xdr:col>
      <xdr:colOff>314325</xdr:colOff>
      <xdr:row>36</xdr:row>
      <xdr:rowOff>133350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295275</xdr:colOff>
      <xdr:row>5</xdr:row>
      <xdr:rowOff>95250</xdr:rowOff>
    </xdr:from>
    <xdr:to>
      <xdr:col>28</xdr:col>
      <xdr:colOff>76200</xdr:colOff>
      <xdr:row>40</xdr:row>
      <xdr:rowOff>133350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295275</xdr:colOff>
      <xdr:row>5</xdr:row>
      <xdr:rowOff>95250</xdr:rowOff>
    </xdr:from>
    <xdr:to>
      <xdr:col>28</xdr:col>
      <xdr:colOff>76200</xdr:colOff>
      <xdr:row>40</xdr:row>
      <xdr:rowOff>133350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9</xdr:row>
      <xdr:rowOff>152399</xdr:rowOff>
    </xdr:from>
    <xdr:to>
      <xdr:col>20</xdr:col>
      <xdr:colOff>200025</xdr:colOff>
      <xdr:row>34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F3B2F1-0B4A-4924-A7D5-0F9ADEDBE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6</xdr:row>
      <xdr:rowOff>157161</xdr:rowOff>
    </xdr:from>
    <xdr:to>
      <xdr:col>16</xdr:col>
      <xdr:colOff>171451</xdr:colOff>
      <xdr:row>34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60600CC-9F01-4053-8963-D54789A6A4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152400</xdr:rowOff>
    </xdr:from>
    <xdr:to>
      <xdr:col>12</xdr:col>
      <xdr:colOff>381000</xdr:colOff>
      <xdr:row>51</xdr:row>
      <xdr:rowOff>9525</xdr:rowOff>
    </xdr:to>
    <xdr:pic>
      <xdr:nvPicPr>
        <xdr:cNvPr id="7173" name="Picture 2">
          <a:extLst>
            <a:ext uri="{FF2B5EF4-FFF2-40B4-BE49-F238E27FC236}">
              <a16:creationId xmlns:a16="http://schemas.microsoft.com/office/drawing/2014/main" id="{00000000-0008-0000-0A00-000005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14325"/>
          <a:ext cx="7353300" cy="795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M51"/>
  <sheetViews>
    <sheetView topLeftCell="B1" zoomScaleNormal="100" workbookViewId="0">
      <selection activeCell="T13" sqref="T13"/>
    </sheetView>
  </sheetViews>
  <sheetFormatPr defaultRowHeight="12.75" x14ac:dyDescent="0.2"/>
  <cols>
    <col min="4" max="4" width="18.42578125" customWidth="1"/>
    <col min="5" max="5" width="18.28515625" customWidth="1"/>
    <col min="14" max="14" width="9.5703125" customWidth="1"/>
  </cols>
  <sheetData>
    <row r="2" spans="2:13" x14ac:dyDescent="0.2">
      <c r="B2" s="14" t="s">
        <v>49</v>
      </c>
      <c r="C2" s="21">
        <v>60.81</v>
      </c>
      <c r="D2" s="14" t="s">
        <v>63</v>
      </c>
      <c r="H2" s="14" t="s">
        <v>76</v>
      </c>
      <c r="I2" s="72"/>
      <c r="J2" s="72"/>
      <c r="K2" s="72"/>
      <c r="L2" s="72"/>
      <c r="M2" s="72"/>
    </row>
    <row r="3" spans="2:13" x14ac:dyDescent="0.2">
      <c r="B3" s="14" t="s">
        <v>40</v>
      </c>
      <c r="C3" s="59">
        <f>IF(E3='Curve Number'!B9,'Curve Number'!D9,'Curve Number'!D8)</f>
        <v>78</v>
      </c>
      <c r="D3" s="14" t="s">
        <v>73</v>
      </c>
      <c r="E3" s="21" t="s">
        <v>72</v>
      </c>
    </row>
    <row r="4" spans="2:13" x14ac:dyDescent="0.2">
      <c r="B4" s="14" t="s">
        <v>50</v>
      </c>
      <c r="C4" s="21">
        <v>6</v>
      </c>
      <c r="D4" s="14" t="s">
        <v>64</v>
      </c>
    </row>
    <row r="5" spans="2:13" x14ac:dyDescent="0.2">
      <c r="B5" s="14" t="s">
        <v>51</v>
      </c>
      <c r="C5" s="21">
        <v>53.8</v>
      </c>
      <c r="D5" s="14" t="s">
        <v>12</v>
      </c>
    </row>
    <row r="6" spans="2:13" x14ac:dyDescent="0.2">
      <c r="B6" s="14" t="s">
        <v>52</v>
      </c>
      <c r="C6" s="21">
        <v>64.83</v>
      </c>
      <c r="D6" s="14" t="s">
        <v>12</v>
      </c>
    </row>
    <row r="7" spans="2:13" x14ac:dyDescent="0.2">
      <c r="B7" s="14" t="s">
        <v>53</v>
      </c>
      <c r="C7" s="21">
        <v>72.28</v>
      </c>
      <c r="D7" s="14" t="s">
        <v>12</v>
      </c>
    </row>
    <row r="8" spans="2:13" x14ac:dyDescent="0.2">
      <c r="B8" s="14" t="s">
        <v>54</v>
      </c>
      <c r="C8" s="21">
        <v>82.4</v>
      </c>
      <c r="D8" s="14" t="s">
        <v>12</v>
      </c>
    </row>
    <row r="9" spans="2:13" x14ac:dyDescent="0.2">
      <c r="B9" s="14" t="s">
        <v>55</v>
      </c>
      <c r="C9" s="21">
        <v>112.33</v>
      </c>
      <c r="D9" s="14" t="s">
        <v>12</v>
      </c>
    </row>
    <row r="12" spans="2:13" x14ac:dyDescent="0.2">
      <c r="B12" s="26" t="s">
        <v>65</v>
      </c>
    </row>
    <row r="13" spans="2:13" x14ac:dyDescent="0.2">
      <c r="B13" s="27" t="s">
        <v>66</v>
      </c>
    </row>
    <row r="14" spans="2:13" x14ac:dyDescent="0.2">
      <c r="B14" s="32" t="s">
        <v>67</v>
      </c>
    </row>
    <row r="51" ht="34.5" customHeight="1" x14ac:dyDescent="0.2"/>
  </sheetData>
  <mergeCells count="1">
    <mergeCell ref="I2:M2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'Curve Number'!$B$8:$B$9</xm:f>
          </x14:formula1>
          <xm:sqref>E3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9"/>
  <sheetViews>
    <sheetView workbookViewId="0">
      <selection activeCell="I13" sqref="I13"/>
    </sheetView>
  </sheetViews>
  <sheetFormatPr defaultRowHeight="12.75" x14ac:dyDescent="0.2"/>
  <cols>
    <col min="1" max="2" width="11" customWidth="1"/>
  </cols>
  <sheetData>
    <row r="1" spans="1:6" x14ac:dyDescent="0.2">
      <c r="A1" t="s">
        <v>29</v>
      </c>
      <c r="B1" t="s">
        <v>30</v>
      </c>
      <c r="C1" s="12" t="s">
        <v>38</v>
      </c>
      <c r="D1" t="s">
        <v>31</v>
      </c>
      <c r="E1" t="s">
        <v>32</v>
      </c>
      <c r="F1" t="s">
        <v>33</v>
      </c>
    </row>
    <row r="2" spans="1:6" x14ac:dyDescent="0.2">
      <c r="A2" s="11">
        <v>2</v>
      </c>
      <c r="B2">
        <v>6</v>
      </c>
      <c r="C2">
        <f t="shared" ref="C2:C19" si="0">(A2*B2)+A2</f>
        <v>14</v>
      </c>
      <c r="D2" s="10">
        <v>3.5</v>
      </c>
      <c r="E2" s="10">
        <v>3</v>
      </c>
      <c r="F2" s="10">
        <v>2.8</v>
      </c>
    </row>
    <row r="3" spans="1:6" x14ac:dyDescent="0.2">
      <c r="A3" s="11">
        <v>2</v>
      </c>
      <c r="B3">
        <v>12</v>
      </c>
      <c r="C3">
        <f t="shared" si="0"/>
        <v>26</v>
      </c>
      <c r="D3" s="10">
        <v>4.0999999999999996</v>
      </c>
      <c r="E3" s="10">
        <v>3.6</v>
      </c>
      <c r="F3" s="10">
        <v>3.2</v>
      </c>
    </row>
    <row r="4" spans="1:6" x14ac:dyDescent="0.2">
      <c r="A4" s="11">
        <v>2</v>
      </c>
      <c r="B4">
        <v>24</v>
      </c>
      <c r="C4">
        <f t="shared" si="0"/>
        <v>50</v>
      </c>
      <c r="D4" s="10">
        <v>4.8</v>
      </c>
      <c r="E4" s="10">
        <v>4</v>
      </c>
      <c r="F4" s="10">
        <v>3.6</v>
      </c>
    </row>
    <row r="5" spans="1:6" x14ac:dyDescent="0.2">
      <c r="A5" s="11">
        <v>5</v>
      </c>
      <c r="B5">
        <v>6</v>
      </c>
      <c r="C5">
        <f t="shared" si="0"/>
        <v>35</v>
      </c>
      <c r="D5" s="10">
        <v>4.5999999999999996</v>
      </c>
      <c r="E5" s="10">
        <v>4</v>
      </c>
      <c r="F5" s="10">
        <v>3.7</v>
      </c>
    </row>
    <row r="6" spans="1:6" x14ac:dyDescent="0.2">
      <c r="A6" s="11">
        <v>5</v>
      </c>
      <c r="B6">
        <v>12</v>
      </c>
      <c r="C6">
        <f t="shared" si="0"/>
        <v>65</v>
      </c>
      <c r="D6" s="10">
        <v>5.6</v>
      </c>
      <c r="E6" s="10">
        <v>4.8</v>
      </c>
      <c r="F6" s="10">
        <v>4.3</v>
      </c>
    </row>
    <row r="7" spans="1:6" x14ac:dyDescent="0.2">
      <c r="A7" s="11">
        <v>5</v>
      </c>
      <c r="B7">
        <v>24</v>
      </c>
      <c r="C7">
        <f t="shared" si="0"/>
        <v>125</v>
      </c>
      <c r="D7" s="10">
        <v>6.5</v>
      </c>
      <c r="E7" s="10">
        <v>5.4</v>
      </c>
      <c r="F7" s="10">
        <v>4.9000000000000004</v>
      </c>
    </row>
    <row r="8" spans="1:6" x14ac:dyDescent="0.2">
      <c r="A8" s="11">
        <v>10</v>
      </c>
      <c r="B8">
        <v>6</v>
      </c>
      <c r="C8">
        <f t="shared" si="0"/>
        <v>70</v>
      </c>
      <c r="D8" s="10">
        <v>5.5</v>
      </c>
      <c r="E8" s="10">
        <v>4.8</v>
      </c>
      <c r="F8" s="10">
        <v>4.4000000000000004</v>
      </c>
    </row>
    <row r="9" spans="1:6" x14ac:dyDescent="0.2">
      <c r="A9" s="11">
        <v>10</v>
      </c>
      <c r="B9">
        <v>12</v>
      </c>
      <c r="C9">
        <f t="shared" si="0"/>
        <v>130</v>
      </c>
      <c r="D9" s="10">
        <v>6.7</v>
      </c>
      <c r="E9" s="10">
        <v>5.7</v>
      </c>
      <c r="F9" s="10">
        <v>5.0999999999999996</v>
      </c>
    </row>
    <row r="10" spans="1:6" x14ac:dyDescent="0.2">
      <c r="A10" s="11">
        <v>10</v>
      </c>
      <c r="B10">
        <v>24</v>
      </c>
      <c r="C10">
        <f t="shared" si="0"/>
        <v>250</v>
      </c>
      <c r="D10" s="10">
        <v>7.8</v>
      </c>
      <c r="E10" s="10">
        <v>6.5</v>
      </c>
      <c r="F10" s="10">
        <v>5.8</v>
      </c>
    </row>
    <row r="11" spans="1:6" x14ac:dyDescent="0.2">
      <c r="A11" s="11">
        <v>25</v>
      </c>
      <c r="B11">
        <v>6</v>
      </c>
      <c r="C11">
        <f t="shared" si="0"/>
        <v>175</v>
      </c>
      <c r="D11" s="10">
        <v>6.6</v>
      </c>
      <c r="E11" s="10">
        <v>5.9</v>
      </c>
      <c r="F11" s="10">
        <v>5.3</v>
      </c>
    </row>
    <row r="12" spans="1:6" x14ac:dyDescent="0.2">
      <c r="A12" s="11">
        <v>25</v>
      </c>
      <c r="B12">
        <v>12</v>
      </c>
      <c r="C12">
        <f t="shared" si="0"/>
        <v>325</v>
      </c>
      <c r="D12" s="10">
        <v>8.1999999999999993</v>
      </c>
      <c r="E12" s="10">
        <v>7</v>
      </c>
      <c r="F12" s="10">
        <v>6.2</v>
      </c>
    </row>
    <row r="13" spans="1:6" x14ac:dyDescent="0.2">
      <c r="A13" s="11">
        <v>25</v>
      </c>
      <c r="B13">
        <v>24</v>
      </c>
      <c r="C13">
        <f t="shared" si="0"/>
        <v>625</v>
      </c>
      <c r="D13" s="10">
        <v>9.6</v>
      </c>
      <c r="E13" s="10">
        <v>8</v>
      </c>
      <c r="F13" s="10">
        <v>7</v>
      </c>
    </row>
    <row r="14" spans="1:6" x14ac:dyDescent="0.2">
      <c r="A14" s="11">
        <v>50</v>
      </c>
      <c r="B14">
        <v>6</v>
      </c>
      <c r="C14">
        <f t="shared" si="0"/>
        <v>350</v>
      </c>
      <c r="D14" s="10">
        <v>7.6</v>
      </c>
      <c r="E14" s="10">
        <v>6.9</v>
      </c>
      <c r="F14" s="10">
        <v>6</v>
      </c>
    </row>
    <row r="15" spans="1:6" x14ac:dyDescent="0.2">
      <c r="A15" s="11">
        <v>50</v>
      </c>
      <c r="B15">
        <v>12</v>
      </c>
      <c r="C15">
        <f t="shared" si="0"/>
        <v>650</v>
      </c>
      <c r="D15" s="10">
        <v>9.5</v>
      </c>
      <c r="E15" s="10">
        <v>8.1</v>
      </c>
      <c r="F15" s="10">
        <v>7</v>
      </c>
    </row>
    <row r="16" spans="1:6" x14ac:dyDescent="0.2">
      <c r="A16" s="11">
        <v>50</v>
      </c>
      <c r="B16">
        <v>24</v>
      </c>
      <c r="C16">
        <f t="shared" si="0"/>
        <v>1250</v>
      </c>
      <c r="D16" s="10">
        <v>11.1</v>
      </c>
      <c r="E16" s="10">
        <v>9.1999999999999993</v>
      </c>
      <c r="F16" s="10">
        <v>8</v>
      </c>
    </row>
    <row r="17" spans="1:6" x14ac:dyDescent="0.2">
      <c r="A17" s="11">
        <v>100</v>
      </c>
      <c r="B17">
        <v>6</v>
      </c>
      <c r="C17">
        <f t="shared" si="0"/>
        <v>700</v>
      </c>
      <c r="D17" s="10">
        <v>8.6</v>
      </c>
      <c r="E17" s="10">
        <v>7.9</v>
      </c>
      <c r="F17" s="10">
        <v>6.8</v>
      </c>
    </row>
    <row r="18" spans="1:6" x14ac:dyDescent="0.2">
      <c r="A18" s="11">
        <v>100</v>
      </c>
      <c r="B18">
        <v>12</v>
      </c>
      <c r="C18">
        <f t="shared" si="0"/>
        <v>1300</v>
      </c>
      <c r="D18" s="10">
        <v>10.9</v>
      </c>
      <c r="E18" s="10">
        <v>9.3000000000000007</v>
      </c>
      <c r="F18" s="10">
        <v>7.9</v>
      </c>
    </row>
    <row r="19" spans="1:6" x14ac:dyDescent="0.2">
      <c r="A19" s="11">
        <v>100</v>
      </c>
      <c r="B19">
        <v>24</v>
      </c>
      <c r="C19">
        <f t="shared" si="0"/>
        <v>2500</v>
      </c>
      <c r="D19" s="10">
        <v>12.6</v>
      </c>
      <c r="E19" s="10">
        <v>10.5</v>
      </c>
      <c r="F19" s="10">
        <v>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E16" sqref="E16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7"/>
  <sheetViews>
    <sheetView workbookViewId="0">
      <selection activeCell="D9" sqref="D9"/>
    </sheetView>
  </sheetViews>
  <sheetFormatPr defaultRowHeight="12.75" x14ac:dyDescent="0.2"/>
  <cols>
    <col min="3" max="3" width="9.85546875" bestFit="1" customWidth="1"/>
  </cols>
  <sheetData>
    <row r="1" spans="2:12" ht="13.5" thickBot="1" x14ac:dyDescent="0.25"/>
    <row r="2" spans="2:12" ht="13.5" thickBot="1" x14ac:dyDescent="0.25">
      <c r="B2" s="17" t="s">
        <v>41</v>
      </c>
      <c r="C2" s="71" t="s">
        <v>46</v>
      </c>
      <c r="D2" s="18" t="s">
        <v>47</v>
      </c>
      <c r="H2" s="73" t="s">
        <v>69</v>
      </c>
      <c r="I2" s="74"/>
      <c r="J2" s="74"/>
      <c r="K2" s="75"/>
    </row>
    <row r="3" spans="2:12" ht="13.5" thickBot="1" x14ac:dyDescent="0.25">
      <c r="B3" s="19" t="s">
        <v>42</v>
      </c>
      <c r="C3" s="20">
        <v>50</v>
      </c>
      <c r="D3" s="23">
        <f>C3/SUM($C$3:$C$6)</f>
        <v>0.5</v>
      </c>
      <c r="F3" s="39" t="s">
        <v>49</v>
      </c>
      <c r="G3" s="39" t="s">
        <v>39</v>
      </c>
      <c r="H3" s="79" t="s">
        <v>42</v>
      </c>
      <c r="I3" s="80" t="s">
        <v>43</v>
      </c>
      <c r="J3" s="80" t="s">
        <v>44</v>
      </c>
      <c r="K3" s="81" t="s">
        <v>45</v>
      </c>
      <c r="L3" s="40" t="s">
        <v>70</v>
      </c>
    </row>
    <row r="4" spans="2:12" ht="13.5" thickBot="1" x14ac:dyDescent="0.25">
      <c r="B4" s="15" t="s">
        <v>43</v>
      </c>
      <c r="C4" s="21">
        <v>40</v>
      </c>
      <c r="D4" s="23">
        <f t="shared" ref="D4:D7" si="0">C4/SUM($C$3:$C$6)</f>
        <v>0.4</v>
      </c>
      <c r="F4" s="38">
        <v>1</v>
      </c>
      <c r="G4" s="44">
        <v>60</v>
      </c>
      <c r="H4" s="77">
        <v>75</v>
      </c>
      <c r="I4" s="78">
        <v>76</v>
      </c>
      <c r="J4" s="24"/>
      <c r="K4" s="45"/>
      <c r="L4" s="52">
        <f>(G4/$G$14)*((H4*$D$3)+(I4*$D$4)+(J4*$D$5)+(K4*$D$6))</f>
        <v>67.900000000000006</v>
      </c>
    </row>
    <row r="5" spans="2:12" ht="13.5" thickBot="1" x14ac:dyDescent="0.25">
      <c r="B5" s="15" t="s">
        <v>44</v>
      </c>
      <c r="C5" s="21">
        <v>10</v>
      </c>
      <c r="D5" s="23">
        <f t="shared" si="0"/>
        <v>0.1</v>
      </c>
      <c r="F5" s="37">
        <f>F4+1</f>
        <v>2</v>
      </c>
      <c r="G5" s="46"/>
      <c r="H5" s="47"/>
      <c r="I5" s="21"/>
      <c r="J5" s="21"/>
      <c r="K5" s="48"/>
      <c r="L5" s="52">
        <f t="shared" ref="L5:L13" si="1">(G5/$G$14)*((H5*$D$3)+(I5*$D$4)+(J5*$D$5)+(K5*$D$6))</f>
        <v>0</v>
      </c>
    </row>
    <row r="6" spans="2:12" ht="13.5" thickBot="1" x14ac:dyDescent="0.25">
      <c r="B6" s="16" t="s">
        <v>45</v>
      </c>
      <c r="C6" s="22"/>
      <c r="D6" s="23">
        <f t="shared" si="0"/>
        <v>0</v>
      </c>
      <c r="F6" s="37">
        <f t="shared" ref="F6:F13" si="2">F5+1</f>
        <v>3</v>
      </c>
      <c r="G6" s="46"/>
      <c r="H6" s="47"/>
      <c r="I6" s="21"/>
      <c r="J6" s="21"/>
      <c r="K6" s="48"/>
      <c r="L6" s="52">
        <f t="shared" si="1"/>
        <v>0</v>
      </c>
    </row>
    <row r="7" spans="2:12" ht="13.5" thickBot="1" x14ac:dyDescent="0.25">
      <c r="B7" s="33" t="s">
        <v>48</v>
      </c>
      <c r="C7" s="34">
        <f>SUM(C3:C6)</f>
        <v>100</v>
      </c>
      <c r="D7" s="23">
        <f t="shared" si="0"/>
        <v>1</v>
      </c>
      <c r="F7" s="37">
        <f t="shared" si="2"/>
        <v>4</v>
      </c>
      <c r="G7" s="46"/>
      <c r="H7" s="47"/>
      <c r="I7" s="21"/>
      <c r="J7" s="21"/>
      <c r="K7" s="48"/>
      <c r="L7" s="52">
        <f t="shared" si="1"/>
        <v>0</v>
      </c>
    </row>
    <row r="8" spans="2:12" ht="13.5" thickBot="1" x14ac:dyDescent="0.25">
      <c r="B8" s="55" t="s">
        <v>68</v>
      </c>
      <c r="C8" s="56"/>
      <c r="D8" s="35">
        <f>L14</f>
        <v>67.900000000000006</v>
      </c>
      <c r="F8" s="37">
        <f t="shared" si="2"/>
        <v>5</v>
      </c>
      <c r="G8" s="46"/>
      <c r="H8" s="47"/>
      <c r="I8" s="21"/>
      <c r="J8" s="21"/>
      <c r="K8" s="48"/>
      <c r="L8" s="52">
        <f t="shared" si="1"/>
        <v>0</v>
      </c>
    </row>
    <row r="9" spans="2:12" ht="13.5" thickBot="1" x14ac:dyDescent="0.25">
      <c r="B9" s="57" t="s">
        <v>72</v>
      </c>
      <c r="C9" s="58"/>
      <c r="D9" s="43">
        <v>78</v>
      </c>
      <c r="F9" s="37">
        <f t="shared" si="2"/>
        <v>6</v>
      </c>
      <c r="G9" s="46"/>
      <c r="H9" s="47"/>
      <c r="I9" s="21"/>
      <c r="J9" s="21"/>
      <c r="K9" s="48"/>
      <c r="L9" s="52">
        <f t="shared" si="1"/>
        <v>0</v>
      </c>
    </row>
    <row r="10" spans="2:12" ht="13.5" thickBot="1" x14ac:dyDescent="0.25">
      <c r="B10" s="36"/>
      <c r="C10" s="36"/>
      <c r="D10" s="36"/>
      <c r="F10" s="37">
        <f t="shared" si="2"/>
        <v>7</v>
      </c>
      <c r="G10" s="46"/>
      <c r="H10" s="47"/>
      <c r="I10" s="21"/>
      <c r="J10" s="21"/>
      <c r="K10" s="48"/>
      <c r="L10" s="52">
        <f t="shared" si="1"/>
        <v>0</v>
      </c>
    </row>
    <row r="11" spans="2:12" ht="13.5" thickBot="1" x14ac:dyDescent="0.25">
      <c r="B11" s="36"/>
      <c r="C11" s="36"/>
      <c r="D11" s="36"/>
      <c r="F11" s="37">
        <f t="shared" si="2"/>
        <v>8</v>
      </c>
      <c r="G11" s="46"/>
      <c r="H11" s="47"/>
      <c r="I11" s="21"/>
      <c r="J11" s="21"/>
      <c r="K11" s="48"/>
      <c r="L11" s="52">
        <f t="shared" si="1"/>
        <v>0</v>
      </c>
    </row>
    <row r="12" spans="2:12" ht="13.5" thickBot="1" x14ac:dyDescent="0.25">
      <c r="B12" s="36"/>
      <c r="C12" s="36"/>
      <c r="D12" s="36"/>
      <c r="F12" s="37">
        <f t="shared" si="2"/>
        <v>9</v>
      </c>
      <c r="G12" s="46"/>
      <c r="H12" s="47"/>
      <c r="I12" s="21"/>
      <c r="J12" s="21"/>
      <c r="K12" s="48"/>
      <c r="L12" s="52">
        <f t="shared" si="1"/>
        <v>0</v>
      </c>
    </row>
    <row r="13" spans="2:12" ht="13.5" thickBot="1" x14ac:dyDescent="0.25">
      <c r="B13" s="36"/>
      <c r="C13" s="36"/>
      <c r="D13" s="36"/>
      <c r="F13" s="41">
        <f t="shared" si="2"/>
        <v>10</v>
      </c>
      <c r="G13" s="49"/>
      <c r="H13" s="50"/>
      <c r="I13" s="25"/>
      <c r="J13" s="25"/>
      <c r="K13" s="51"/>
      <c r="L13" s="53">
        <f t="shared" si="1"/>
        <v>0</v>
      </c>
    </row>
    <row r="14" spans="2:12" ht="13.5" thickBot="1" x14ac:dyDescent="0.25">
      <c r="B14" s="36"/>
      <c r="C14" s="36"/>
      <c r="D14" s="36"/>
      <c r="F14" s="42" t="s">
        <v>71</v>
      </c>
      <c r="G14" s="54">
        <f>SUM(G4:G13)</f>
        <v>60</v>
      </c>
      <c r="L14" s="54">
        <f>SUM(L4:L13)</f>
        <v>67.900000000000006</v>
      </c>
    </row>
    <row r="15" spans="2:12" x14ac:dyDescent="0.2">
      <c r="B15" s="36"/>
      <c r="C15" s="36"/>
      <c r="D15" s="36"/>
    </row>
    <row r="16" spans="2:12" x14ac:dyDescent="0.2">
      <c r="B16" s="36"/>
      <c r="C16" s="36"/>
      <c r="D16" s="36"/>
    </row>
    <row r="17" spans="2:4" x14ac:dyDescent="0.2">
      <c r="B17" s="36"/>
      <c r="C17" s="36"/>
      <c r="D17" s="36"/>
    </row>
  </sheetData>
  <mergeCells count="1">
    <mergeCell ref="H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292"/>
  <sheetViews>
    <sheetView zoomScaleNormal="100" zoomScaleSheetLayoutView="100" workbookViewId="0">
      <selection activeCell="F9" sqref="F9"/>
    </sheetView>
  </sheetViews>
  <sheetFormatPr defaultRowHeight="12.75" x14ac:dyDescent="0.2"/>
  <cols>
    <col min="9" max="15" width="9.140625" style="1" customWidth="1"/>
  </cols>
  <sheetData>
    <row r="1" spans="1:17" x14ac:dyDescent="0.2">
      <c r="A1" s="8" t="s">
        <v>24</v>
      </c>
      <c r="B1" s="8"/>
      <c r="C1" s="8"/>
      <c r="D1" s="8"/>
      <c r="E1" s="8"/>
      <c r="I1" s="76" t="s">
        <v>34</v>
      </c>
      <c r="J1" s="76"/>
      <c r="K1" s="30" t="s">
        <v>31</v>
      </c>
    </row>
    <row r="2" spans="1:17" x14ac:dyDescent="0.2">
      <c r="A2" s="12" t="s">
        <v>37</v>
      </c>
      <c r="I2" s="76" t="s">
        <v>36</v>
      </c>
      <c r="J2" s="76"/>
      <c r="K2" s="30">
        <v>2</v>
      </c>
    </row>
    <row r="3" spans="1:17" x14ac:dyDescent="0.2">
      <c r="A3" t="s">
        <v>25</v>
      </c>
      <c r="I3" s="76" t="s">
        <v>35</v>
      </c>
      <c r="J3" s="76"/>
      <c r="K3" s="30">
        <v>24</v>
      </c>
    </row>
    <row r="4" spans="1:17" x14ac:dyDescent="0.2">
      <c r="A4" t="s">
        <v>26</v>
      </c>
    </row>
    <row r="5" spans="1:17" x14ac:dyDescent="0.2">
      <c r="A5" t="s">
        <v>27</v>
      </c>
    </row>
    <row r="8" spans="1:17" x14ac:dyDescent="0.2">
      <c r="A8" t="s">
        <v>0</v>
      </c>
      <c r="F8" s="28">
        <f>VLOOKUP((K2*K3)+K2,'SCS Rainfall Depth'!C2:F19,IF(Hydro2Yr!K1='SCS Rainfall Depth'!D1,2,IF(Hydro2Yr!K1='SCS Rainfall Depth'!E1,3,4)),FALSE)</f>
        <v>4.8</v>
      </c>
      <c r="G8" t="s">
        <v>14</v>
      </c>
      <c r="I8" s="1" t="s">
        <v>16</v>
      </c>
      <c r="J8" s="1" t="s">
        <v>17</v>
      </c>
      <c r="K8" s="1" t="s">
        <v>19</v>
      </c>
      <c r="L8" s="1" t="s">
        <v>18</v>
      </c>
      <c r="M8" s="1" t="s">
        <v>21</v>
      </c>
      <c r="N8" s="1" t="s">
        <v>22</v>
      </c>
      <c r="O8" s="1" t="s">
        <v>28</v>
      </c>
    </row>
    <row r="9" spans="1:17" x14ac:dyDescent="0.2">
      <c r="A9" t="s">
        <v>1</v>
      </c>
      <c r="F9" s="28">
        <f>Input!$C$3</f>
        <v>78</v>
      </c>
      <c r="I9" s="5">
        <v>0</v>
      </c>
      <c r="J9" s="6">
        <f t="shared" ref="J9:J40" si="0">I9/60</f>
        <v>0</v>
      </c>
      <c r="K9" s="7">
        <f>IF(I9&lt;$F$23,M9,N9)</f>
        <v>0</v>
      </c>
      <c r="L9" s="2">
        <f t="shared" ref="L9:L40" si="1">J9/($F$22/60)</f>
        <v>0</v>
      </c>
      <c r="M9" s="13">
        <f>($F$11/2)*(1-COS((3.14*L9)))</f>
        <v>0</v>
      </c>
      <c r="N9" s="3">
        <f>(4.34*($F$11))*EXP(-1.3*(L9))</f>
        <v>233.49199999999999</v>
      </c>
      <c r="O9" s="3">
        <f>IF(I9&lt;F$23,M9,N9)</f>
        <v>0</v>
      </c>
      <c r="P9" s="10"/>
      <c r="Q9" s="1"/>
    </row>
    <row r="10" spans="1:17" x14ac:dyDescent="0.2">
      <c r="A10" t="s">
        <v>4</v>
      </c>
      <c r="F10" s="28">
        <f>Input!$C$2</f>
        <v>60.81</v>
      </c>
      <c r="G10" t="s">
        <v>13</v>
      </c>
      <c r="I10" s="5">
        <f>I9+$F$12</f>
        <v>6</v>
      </c>
      <c r="J10" s="6">
        <f t="shared" si="0"/>
        <v>0.1</v>
      </c>
      <c r="K10" s="7">
        <f t="shared" ref="K10:K40" si="2">IF(I10&lt;$F$23,M10,N10)</f>
        <v>0.30449903241388121</v>
      </c>
      <c r="L10" s="2">
        <f t="shared" si="1"/>
        <v>4.7963701717106795E-2</v>
      </c>
      <c r="M10" s="3">
        <f t="shared" ref="M10:M40" si="3">($F$11/2)*(1-COS((3.14*L10)))</f>
        <v>0.30449903241388121</v>
      </c>
      <c r="N10" s="3">
        <f t="shared" ref="N10:N32" si="4">(4.34*($F$11))*EXP(-1.3*(L10))</f>
        <v>219.37772220346261</v>
      </c>
      <c r="O10" s="3">
        <f t="shared" ref="O10:O40" si="5">IF(I10&lt;F$23,M10,N10)</f>
        <v>0.30449903241388121</v>
      </c>
      <c r="P10" s="10"/>
      <c r="Q10" s="1"/>
    </row>
    <row r="11" spans="1:17" x14ac:dyDescent="0.2">
      <c r="A11" t="s">
        <v>5</v>
      </c>
      <c r="F11" s="28">
        <f>Input!$C$5</f>
        <v>53.8</v>
      </c>
      <c r="G11" t="s">
        <v>12</v>
      </c>
      <c r="I11" s="5">
        <f t="shared" ref="I11:I74" si="6">I10+$F$12</f>
        <v>12</v>
      </c>
      <c r="J11" s="6">
        <f t="shared" si="0"/>
        <v>0.2</v>
      </c>
      <c r="K11" s="7">
        <f t="shared" si="2"/>
        <v>1.2111024745818406</v>
      </c>
      <c r="L11" s="2">
        <f t="shared" si="1"/>
        <v>9.592740343421359E-2</v>
      </c>
      <c r="M11" s="3">
        <f t="shared" si="3"/>
        <v>1.2111024745818406</v>
      </c>
      <c r="N11" s="3">
        <f t="shared" si="4"/>
        <v>206.11663354281782</v>
      </c>
      <c r="O11" s="3">
        <f t="shared" si="5"/>
        <v>1.2111024745818406</v>
      </c>
      <c r="P11" s="10"/>
      <c r="Q11" s="1"/>
    </row>
    <row r="12" spans="1:17" x14ac:dyDescent="0.2">
      <c r="A12" t="s">
        <v>11</v>
      </c>
      <c r="F12" s="29">
        <f>Input!$C$4</f>
        <v>6</v>
      </c>
      <c r="G12" t="s">
        <v>10</v>
      </c>
      <c r="I12" s="5">
        <f t="shared" si="6"/>
        <v>18</v>
      </c>
      <c r="J12" s="6">
        <f t="shared" si="0"/>
        <v>0.3</v>
      </c>
      <c r="K12" s="7">
        <f t="shared" si="2"/>
        <v>2.6992854290374706</v>
      </c>
      <c r="L12" s="2">
        <f t="shared" si="1"/>
        <v>0.14389110515132036</v>
      </c>
      <c r="M12" s="3">
        <f t="shared" si="3"/>
        <v>2.6992854290374706</v>
      </c>
      <c r="N12" s="3">
        <f t="shared" si="4"/>
        <v>193.65715988072054</v>
      </c>
      <c r="O12" s="3">
        <f t="shared" si="5"/>
        <v>2.6992854290374706</v>
      </c>
      <c r="P12" s="10"/>
      <c r="Q12" s="1"/>
    </row>
    <row r="13" spans="1:17" x14ac:dyDescent="0.2">
      <c r="I13" s="5">
        <f t="shared" si="6"/>
        <v>24</v>
      </c>
      <c r="J13" s="6">
        <f t="shared" si="0"/>
        <v>0.4</v>
      </c>
      <c r="K13" s="7">
        <f t="shared" si="2"/>
        <v>4.7353564259155965</v>
      </c>
      <c r="L13" s="2">
        <f t="shared" si="1"/>
        <v>0.19185480686842718</v>
      </c>
      <c r="M13" s="3">
        <f t="shared" si="3"/>
        <v>4.7353564259155965</v>
      </c>
      <c r="N13" s="3">
        <f t="shared" si="4"/>
        <v>181.95084466715883</v>
      </c>
      <c r="O13" s="3">
        <f t="shared" si="5"/>
        <v>4.7353564259155965</v>
      </c>
      <c r="P13" s="10"/>
      <c r="Q13" s="1"/>
    </row>
    <row r="14" spans="1:17" x14ac:dyDescent="0.2">
      <c r="I14" s="5">
        <f t="shared" si="6"/>
        <v>30</v>
      </c>
      <c r="J14" s="6">
        <f t="shared" si="0"/>
        <v>0.5</v>
      </c>
      <c r="K14" s="7">
        <f t="shared" si="2"/>
        <v>7.2732201753667516</v>
      </c>
      <c r="L14" s="2">
        <f>J14/($F$22/60)</f>
        <v>0.23981850858553397</v>
      </c>
      <c r="M14" s="3">
        <f t="shared" si="3"/>
        <v>7.2732201753667516</v>
      </c>
      <c r="N14" s="3">
        <f t="shared" si="4"/>
        <v>170.9521604854871</v>
      </c>
      <c r="O14" s="3">
        <f t="shared" si="5"/>
        <v>7.2732201753667516</v>
      </c>
      <c r="P14" s="10"/>
      <c r="Q14" s="1"/>
    </row>
    <row r="15" spans="1:17" x14ac:dyDescent="0.2">
      <c r="I15" s="5">
        <f t="shared" si="6"/>
        <v>36</v>
      </c>
      <c r="J15" s="6">
        <f t="shared" si="0"/>
        <v>0.6</v>
      </c>
      <c r="K15" s="7">
        <f t="shared" si="2"/>
        <v>10.255421134186015</v>
      </c>
      <c r="L15" s="2">
        <f t="shared" si="1"/>
        <v>0.28778221030264073</v>
      </c>
      <c r="M15" s="3">
        <f t="shared" si="3"/>
        <v>10.255421134186015</v>
      </c>
      <c r="N15" s="3">
        <f t="shared" si="4"/>
        <v>160.61833199024787</v>
      </c>
      <c r="O15" s="3">
        <f t="shared" si="5"/>
        <v>10.255421134186015</v>
      </c>
      <c r="P15" s="10"/>
      <c r="Q15" s="1"/>
    </row>
    <row r="16" spans="1:17" x14ac:dyDescent="0.2">
      <c r="I16" s="5">
        <f t="shared" si="6"/>
        <v>42</v>
      </c>
      <c r="J16" s="6">
        <f t="shared" si="0"/>
        <v>0.7</v>
      </c>
      <c r="K16" s="7">
        <f t="shared" si="2"/>
        <v>13.614444261003561</v>
      </c>
      <c r="L16" s="2">
        <f t="shared" si="1"/>
        <v>0.33574591201974752</v>
      </c>
      <c r="M16" s="3">
        <f t="shared" si="3"/>
        <v>13.614444261003561</v>
      </c>
      <c r="N16" s="3">
        <f t="shared" si="4"/>
        <v>150.90916954816493</v>
      </c>
      <c r="O16" s="3">
        <f t="shared" si="5"/>
        <v>13.614444261003561</v>
      </c>
      <c r="P16" s="10"/>
      <c r="Q16" s="1"/>
    </row>
    <row r="17" spans="1:17" x14ac:dyDescent="0.2">
      <c r="I17" s="5">
        <f t="shared" si="6"/>
        <v>48</v>
      </c>
      <c r="J17" s="6">
        <f t="shared" si="0"/>
        <v>0.8</v>
      </c>
      <c r="K17" s="7">
        <f t="shared" si="2"/>
        <v>17.274243511806617</v>
      </c>
      <c r="L17" s="2">
        <f t="shared" si="1"/>
        <v>0.38370961373685436</v>
      </c>
      <c r="M17" s="3">
        <f t="shared" si="3"/>
        <v>17.274243511806617</v>
      </c>
      <c r="N17" s="3">
        <f t="shared" si="4"/>
        <v>141.786912935315</v>
      </c>
      <c r="O17" s="3">
        <f t="shared" si="5"/>
        <v>17.274243511806617</v>
      </c>
      <c r="P17" s="10"/>
      <c r="Q17" s="1"/>
    </row>
    <row r="18" spans="1:17" x14ac:dyDescent="0.2">
      <c r="I18" s="5">
        <f t="shared" si="6"/>
        <v>54</v>
      </c>
      <c r="J18" s="6">
        <f t="shared" si="0"/>
        <v>0.9</v>
      </c>
      <c r="K18" s="7">
        <f t="shared" si="2"/>
        <v>21.151963471673355</v>
      </c>
      <c r="L18" s="2">
        <f t="shared" si="1"/>
        <v>0.43167331545396115</v>
      </c>
      <c r="M18" s="3">
        <f t="shared" si="3"/>
        <v>21.151963471673355</v>
      </c>
      <c r="N18" s="3">
        <f t="shared" si="4"/>
        <v>133.21608448259499</v>
      </c>
      <c r="O18" s="3">
        <f t="shared" si="5"/>
        <v>21.151963471673355</v>
      </c>
      <c r="P18" s="10"/>
      <c r="Q18" s="1"/>
    </row>
    <row r="19" spans="1:17" x14ac:dyDescent="0.2">
      <c r="A19" t="s">
        <v>2</v>
      </c>
      <c r="F19" s="31">
        <f>(1000/F9)-10</f>
        <v>2.8205128205128212</v>
      </c>
      <c r="G19" t="s">
        <v>9</v>
      </c>
      <c r="I19" s="5">
        <f t="shared" si="6"/>
        <v>60</v>
      </c>
      <c r="J19" s="6">
        <f t="shared" si="0"/>
        <v>1</v>
      </c>
      <c r="K19" s="7">
        <f t="shared" si="2"/>
        <v>25.15981514612411</v>
      </c>
      <c r="L19" s="2">
        <f t="shared" si="1"/>
        <v>0.47963701717106794</v>
      </c>
      <c r="M19" s="3">
        <f t="shared" si="3"/>
        <v>25.15981514612411</v>
      </c>
      <c r="N19" s="3">
        <f t="shared" si="4"/>
        <v>125.16335109834915</v>
      </c>
      <c r="O19" s="3">
        <f>IF(I19&lt;F$23,M19,N19)</f>
        <v>25.15981514612411</v>
      </c>
      <c r="P19" s="10"/>
      <c r="Q19" s="1"/>
    </row>
    <row r="20" spans="1:17" x14ac:dyDescent="0.2">
      <c r="A20" t="s">
        <v>3</v>
      </c>
      <c r="F20" s="31">
        <f>((F8-0.2*(F19))^2)/(F8+0.8*(F19))</f>
        <v>2.5427698270721528</v>
      </c>
      <c r="G20" t="s">
        <v>9</v>
      </c>
      <c r="H20" s="9"/>
      <c r="I20" s="5">
        <f t="shared" si="6"/>
        <v>66</v>
      </c>
      <c r="J20" s="6">
        <f t="shared" si="0"/>
        <v>1.1000000000000001</v>
      </c>
      <c r="K20" s="7">
        <f t="shared" si="2"/>
        <v>29.207063445424417</v>
      </c>
      <c r="L20" s="2">
        <f t="shared" si="1"/>
        <v>0.52760071888817472</v>
      </c>
      <c r="M20" s="3">
        <f t="shared" si="3"/>
        <v>29.207063445424417</v>
      </c>
      <c r="N20" s="3">
        <f t="shared" si="4"/>
        <v>117.5973946315424</v>
      </c>
      <c r="O20" s="3">
        <f t="shared" si="5"/>
        <v>29.207063445424417</v>
      </c>
      <c r="P20" s="10"/>
      <c r="Q20" s="1"/>
    </row>
    <row r="21" spans="1:17" x14ac:dyDescent="0.2">
      <c r="A21" t="s">
        <v>7</v>
      </c>
      <c r="F21" s="31">
        <f>F20*F10</f>
        <v>154.62583318425763</v>
      </c>
      <c r="G21" t="s">
        <v>8</v>
      </c>
      <c r="I21" s="5">
        <f t="shared" si="6"/>
        <v>72</v>
      </c>
      <c r="J21" s="6">
        <f t="shared" si="0"/>
        <v>1.2</v>
      </c>
      <c r="K21" s="7">
        <f t="shared" si="2"/>
        <v>33.202081366520325</v>
      </c>
      <c r="L21" s="2">
        <f t="shared" si="1"/>
        <v>0.57556442060528146</v>
      </c>
      <c r="M21" s="3">
        <f t="shared" si="3"/>
        <v>33.202081366520325</v>
      </c>
      <c r="N21" s="3">
        <f t="shared" si="4"/>
        <v>110.48879007130641</v>
      </c>
      <c r="O21" s="3">
        <f t="shared" si="5"/>
        <v>33.202081366520325</v>
      </c>
      <c r="P21" s="10"/>
      <c r="Q21" s="1"/>
    </row>
    <row r="22" spans="1:17" x14ac:dyDescent="0.2">
      <c r="A22" t="s">
        <v>6</v>
      </c>
      <c r="F22" s="31">
        <f>43.525*F21/F11</f>
        <v>125.09459831495936</v>
      </c>
      <c r="G22" t="s">
        <v>10</v>
      </c>
      <c r="I22" s="5">
        <f t="shared" si="6"/>
        <v>78</v>
      </c>
      <c r="J22" s="6">
        <f t="shared" si="0"/>
        <v>1.3</v>
      </c>
      <c r="K22" s="7">
        <f t="shared" si="2"/>
        <v>37.054424367296612</v>
      </c>
      <c r="L22" s="2">
        <f t="shared" si="1"/>
        <v>0.6235281223223883</v>
      </c>
      <c r="M22" s="3">
        <f t="shared" si="3"/>
        <v>37.054424367296612</v>
      </c>
      <c r="N22" s="3">
        <f t="shared" si="4"/>
        <v>103.80989110915901</v>
      </c>
      <c r="O22" s="3">
        <f t="shared" si="5"/>
        <v>37.054424367296612</v>
      </c>
      <c r="P22" s="10"/>
      <c r="Q22" s="1"/>
    </row>
    <row r="23" spans="1:17" x14ac:dyDescent="0.2">
      <c r="A23" t="s">
        <v>15</v>
      </c>
      <c r="F23" s="31">
        <f>1.25*F22</f>
        <v>156.36824789369919</v>
      </c>
      <c r="G23" t="s">
        <v>10</v>
      </c>
      <c r="I23" s="5">
        <f t="shared" si="6"/>
        <v>84</v>
      </c>
      <c r="J23" s="6">
        <f t="shared" si="0"/>
        <v>1.4</v>
      </c>
      <c r="K23" s="7">
        <f>IF(I23&lt;$F$23,M23,N23)</f>
        <v>40.676877970707707</v>
      </c>
      <c r="L23" s="2">
        <f t="shared" si="1"/>
        <v>0.67149182403949503</v>
      </c>
      <c r="M23" s="3">
        <f t="shared" si="3"/>
        <v>40.676877970707707</v>
      </c>
      <c r="N23" s="3">
        <f t="shared" si="4"/>
        <v>97.534722618834024</v>
      </c>
      <c r="O23" s="3">
        <f>IF(I23&lt;F$23,M23,N23)</f>
        <v>40.676877970707707</v>
      </c>
      <c r="P23" s="10"/>
      <c r="Q23" s="1"/>
    </row>
    <row r="24" spans="1:17" x14ac:dyDescent="0.2">
      <c r="A24" t="s">
        <v>20</v>
      </c>
      <c r="F24" s="27"/>
      <c r="I24" s="5">
        <f t="shared" si="6"/>
        <v>90</v>
      </c>
      <c r="J24" s="6">
        <f t="shared" si="0"/>
        <v>1.5</v>
      </c>
      <c r="K24" s="7">
        <f t="shared" si="2"/>
        <v>43.987432242389104</v>
      </c>
      <c r="L24" s="2">
        <f t="shared" si="1"/>
        <v>0.71945552575660188</v>
      </c>
      <c r="M24" s="3">
        <f t="shared" si="3"/>
        <v>43.987432242389104</v>
      </c>
      <c r="N24" s="3">
        <f t="shared" si="4"/>
        <v>91.638879635560755</v>
      </c>
      <c r="O24" s="3">
        <f t="shared" si="5"/>
        <v>43.987432242389104</v>
      </c>
      <c r="P24" s="10"/>
      <c r="Q24" s="1"/>
    </row>
    <row r="25" spans="1:17" x14ac:dyDescent="0.2">
      <c r="A25" t="s">
        <v>23</v>
      </c>
      <c r="F25" s="31">
        <f>F22/10</f>
        <v>12.509459831495935</v>
      </c>
      <c r="G25" t="s">
        <v>10</v>
      </c>
      <c r="I25" s="5">
        <f t="shared" si="6"/>
        <v>96</v>
      </c>
      <c r="J25" s="6">
        <f t="shared" si="0"/>
        <v>1.6</v>
      </c>
      <c r="K25" s="7">
        <f t="shared" si="2"/>
        <v>46.911138440892415</v>
      </c>
      <c r="L25" s="2">
        <f t="shared" si="1"/>
        <v>0.76741922747370872</v>
      </c>
      <c r="M25" s="3">
        <f t="shared" si="3"/>
        <v>46.911138440892415</v>
      </c>
      <c r="N25" s="3">
        <f t="shared" si="4"/>
        <v>86.099432441910622</v>
      </c>
      <c r="O25" s="3">
        <f t="shared" si="5"/>
        <v>46.911138440892415</v>
      </c>
      <c r="P25" s="10"/>
      <c r="Q25" s="1"/>
    </row>
    <row r="26" spans="1:17" x14ac:dyDescent="0.2">
      <c r="A26" t="s">
        <v>7</v>
      </c>
      <c r="F26" s="27">
        <f>F21*43560/12</f>
        <v>561291.77445885516</v>
      </c>
      <c r="G26" t="s">
        <v>12</v>
      </c>
      <c r="I26" s="5">
        <f t="shared" si="6"/>
        <v>102</v>
      </c>
      <c r="J26" s="6">
        <f t="shared" si="0"/>
        <v>1.7</v>
      </c>
      <c r="K26" s="7">
        <f t="shared" si="2"/>
        <v>49.381805807220857</v>
      </c>
      <c r="L26" s="2">
        <f t="shared" si="1"/>
        <v>0.81538292919081545</v>
      </c>
      <c r="M26" s="3">
        <f t="shared" si="3"/>
        <v>49.381805807220857</v>
      </c>
      <c r="N26" s="3">
        <f t="shared" si="4"/>
        <v>80.894837391076649</v>
      </c>
      <c r="O26" s="3">
        <f t="shared" si="5"/>
        <v>49.381805807220857</v>
      </c>
      <c r="P26" s="10"/>
      <c r="Q26" s="1"/>
    </row>
    <row r="27" spans="1:17" x14ac:dyDescent="0.2">
      <c r="F27" s="27"/>
      <c r="I27" s="5">
        <f t="shared" si="6"/>
        <v>108</v>
      </c>
      <c r="J27" s="6">
        <f t="shared" si="0"/>
        <v>1.8</v>
      </c>
      <c r="K27" s="7">
        <f t="shared" si="2"/>
        <v>51.343500079481231</v>
      </c>
      <c r="L27" s="2">
        <f t="shared" si="1"/>
        <v>0.8633466309079223</v>
      </c>
      <c r="M27" s="3">
        <f t="shared" si="3"/>
        <v>51.343500079481231</v>
      </c>
      <c r="N27" s="3">
        <f t="shared" si="4"/>
        <v>76.004853120765986</v>
      </c>
      <c r="O27" s="3">
        <f t="shared" si="5"/>
        <v>51.343500079481231</v>
      </c>
      <c r="P27" s="10"/>
      <c r="Q27" s="1"/>
    </row>
    <row r="28" spans="1:17" x14ac:dyDescent="0.2">
      <c r="F28" s="27"/>
      <c r="I28" s="5">
        <f t="shared" si="6"/>
        <v>114</v>
      </c>
      <c r="J28" s="6">
        <f t="shared" si="0"/>
        <v>1.9</v>
      </c>
      <c r="K28" s="7">
        <f t="shared" si="2"/>
        <v>52.751809807279841</v>
      </c>
      <c r="L28" s="2">
        <f t="shared" si="1"/>
        <v>0.91131033262502903</v>
      </c>
      <c r="M28" s="3">
        <f t="shared" si="3"/>
        <v>52.751809807279841</v>
      </c>
      <c r="N28" s="3">
        <f t="shared" si="4"/>
        <v>71.410461831850256</v>
      </c>
      <c r="O28" s="3">
        <f t="shared" si="5"/>
        <v>52.751809807279841</v>
      </c>
      <c r="P28" s="10"/>
      <c r="Q28" s="1"/>
    </row>
    <row r="29" spans="1:17" x14ac:dyDescent="0.2">
      <c r="F29" s="27">
        <f>F20/(1.39*F21)</f>
        <v>1.1830693314120287E-2</v>
      </c>
      <c r="I29" s="5">
        <f t="shared" si="6"/>
        <v>120</v>
      </c>
      <c r="J29" s="6">
        <f t="shared" si="0"/>
        <v>2</v>
      </c>
      <c r="K29" s="7">
        <f t="shared" si="2"/>
        <v>53.574851797348764</v>
      </c>
      <c r="L29" s="2">
        <f t="shared" si="1"/>
        <v>0.95927403434213587</v>
      </c>
      <c r="M29" s="3">
        <f t="shared" si="3"/>
        <v>53.574851797348764</v>
      </c>
      <c r="N29" s="3">
        <f t="shared" si="4"/>
        <v>67.093795325615531</v>
      </c>
      <c r="O29" s="3">
        <f t="shared" si="5"/>
        <v>53.574851797348764</v>
      </c>
      <c r="P29" s="10"/>
      <c r="Q29" s="1"/>
    </row>
    <row r="30" spans="1:17" x14ac:dyDescent="0.2">
      <c r="I30" s="5">
        <f t="shared" si="6"/>
        <v>126</v>
      </c>
      <c r="J30" s="6">
        <f t="shared" si="0"/>
        <v>2.1</v>
      </c>
      <c r="K30" s="7">
        <f t="shared" si="2"/>
        <v>53.793992927783762</v>
      </c>
      <c r="L30" s="2">
        <f t="shared" si="1"/>
        <v>1.0072377360592426</v>
      </c>
      <c r="M30" s="3">
        <f t="shared" si="3"/>
        <v>53.793992927783762</v>
      </c>
      <c r="N30" s="3">
        <f t="shared" si="4"/>
        <v>63.038065511961271</v>
      </c>
      <c r="O30" s="3">
        <f t="shared" si="5"/>
        <v>53.793992927783762</v>
      </c>
      <c r="P30" s="10"/>
      <c r="Q30" s="1"/>
    </row>
    <row r="31" spans="1:17" x14ac:dyDescent="0.2">
      <c r="I31" s="5">
        <f t="shared" si="6"/>
        <v>132</v>
      </c>
      <c r="J31" s="6">
        <f t="shared" si="0"/>
        <v>2.2000000000000002</v>
      </c>
      <c r="K31" s="7">
        <f t="shared" si="2"/>
        <v>53.404271989500849</v>
      </c>
      <c r="L31" s="2">
        <f t="shared" si="1"/>
        <v>1.0552014377763494</v>
      </c>
      <c r="M31" s="3">
        <f t="shared" si="3"/>
        <v>53.404271989500849</v>
      </c>
      <c r="N31" s="3">
        <f t="shared" si="4"/>
        <v>59.227499118285493</v>
      </c>
      <c r="O31" s="3">
        <f t="shared" si="5"/>
        <v>53.404271989500849</v>
      </c>
      <c r="P31" s="10"/>
      <c r="Q31" s="1"/>
    </row>
    <row r="32" spans="1:17" x14ac:dyDescent="0.2">
      <c r="I32" s="5">
        <f t="shared" si="6"/>
        <v>138</v>
      </c>
      <c r="J32" s="6">
        <f t="shared" si="0"/>
        <v>2.2999999999999998</v>
      </c>
      <c r="K32" s="7">
        <f t="shared" si="2"/>
        <v>52.414512004702146</v>
      </c>
      <c r="L32" s="2">
        <f t="shared" si="1"/>
        <v>1.1031651394934561</v>
      </c>
      <c r="M32" s="3">
        <f t="shared" si="3"/>
        <v>52.414512004702146</v>
      </c>
      <c r="N32" s="3">
        <f t="shared" si="4"/>
        <v>55.647276345129882</v>
      </c>
      <c r="O32" s="3">
        <f t="shared" si="5"/>
        <v>52.414512004702146</v>
      </c>
      <c r="P32" s="10"/>
      <c r="Q32" s="1"/>
    </row>
    <row r="33" spans="9:17" x14ac:dyDescent="0.2">
      <c r="I33" s="5">
        <f t="shared" si="6"/>
        <v>144</v>
      </c>
      <c r="J33" s="6">
        <f t="shared" si="0"/>
        <v>2.4</v>
      </c>
      <c r="K33" s="7">
        <f t="shared" si="2"/>
        <v>50.847120479535853</v>
      </c>
      <c r="L33" s="2">
        <f t="shared" si="1"/>
        <v>1.1511288412105629</v>
      </c>
      <c r="M33" s="3">
        <f t="shared" si="3"/>
        <v>50.847120479535853</v>
      </c>
      <c r="N33" s="3">
        <f>(4.34*($F$11))*EXP(-1.3*(L33))</f>
        <v>52.283473230008816</v>
      </c>
      <c r="O33" s="3">
        <f t="shared" si="5"/>
        <v>50.847120479535853</v>
      </c>
      <c r="P33" s="10"/>
      <c r="Q33" s="1"/>
    </row>
    <row r="34" spans="9:17" x14ac:dyDescent="0.2">
      <c r="I34" s="5">
        <f t="shared" si="6"/>
        <v>150</v>
      </c>
      <c r="J34" s="6">
        <f t="shared" si="0"/>
        <v>2.5</v>
      </c>
      <c r="K34" s="7">
        <f t="shared" si="2"/>
        <v>48.737582113096892</v>
      </c>
      <c r="L34" s="2">
        <f t="shared" si="1"/>
        <v>1.1990925429276698</v>
      </c>
      <c r="M34" s="3">
        <f t="shared" si="3"/>
        <v>48.737582113096892</v>
      </c>
      <c r="N34" s="3">
        <f t="shared" ref="N34:N40" si="7">(4.34*($F$11))*EXP(-1.3*(L34))</f>
        <v>49.123007495267721</v>
      </c>
      <c r="O34" s="3">
        <f t="shared" si="5"/>
        <v>48.737582113096892</v>
      </c>
      <c r="P34" s="10"/>
      <c r="Q34" s="1"/>
    </row>
    <row r="35" spans="9:17" x14ac:dyDescent="0.2">
      <c r="I35" s="5">
        <f t="shared" si="6"/>
        <v>156</v>
      </c>
      <c r="J35" s="6">
        <f t="shared" si="0"/>
        <v>2.6</v>
      </c>
      <c r="K35" s="7">
        <f t="shared" si="2"/>
        <v>46.133655447498334</v>
      </c>
      <c r="L35" s="2">
        <f t="shared" si="1"/>
        <v>1.2470562446447766</v>
      </c>
      <c r="M35" s="3">
        <f t="shared" si="3"/>
        <v>46.133655447498334</v>
      </c>
      <c r="N35" s="3">
        <f t="shared" si="7"/>
        <v>46.153587669365344</v>
      </c>
      <c r="O35" s="3">
        <f t="shared" si="5"/>
        <v>46.133655447498334</v>
      </c>
      <c r="P35" s="10"/>
      <c r="Q35" s="1"/>
    </row>
    <row r="36" spans="9:17" x14ac:dyDescent="0.2">
      <c r="I36" s="5">
        <f t="shared" si="6"/>
        <v>162</v>
      </c>
      <c r="J36" s="6">
        <f t="shared" si="0"/>
        <v>2.7</v>
      </c>
      <c r="K36" s="7">
        <f t="shared" si="2"/>
        <v>43.363665283706453</v>
      </c>
      <c r="L36" s="2">
        <f t="shared" si="1"/>
        <v>1.2950199463618834</v>
      </c>
      <c r="M36" s="3">
        <f t="shared" si="3"/>
        <v>43.094291646320201</v>
      </c>
      <c r="N36" s="3">
        <f t="shared" si="7"/>
        <v>43.363665283706453</v>
      </c>
      <c r="O36" s="3">
        <f t="shared" si="5"/>
        <v>43.363665283706453</v>
      </c>
      <c r="P36" s="10"/>
      <c r="Q36" s="1"/>
    </row>
    <row r="37" spans="9:17" x14ac:dyDescent="0.2">
      <c r="I37" s="5">
        <f t="shared" si="6"/>
        <v>168</v>
      </c>
      <c r="J37" s="6">
        <f t="shared" si="0"/>
        <v>2.8</v>
      </c>
      <c r="K37" s="7">
        <f t="shared" si="2"/>
        <v>40.742389959111634</v>
      </c>
      <c r="L37" s="2">
        <f t="shared" si="1"/>
        <v>1.3429836480789901</v>
      </c>
      <c r="M37" s="3">
        <f t="shared" si="3"/>
        <v>39.688299879570899</v>
      </c>
      <c r="N37" s="3">
        <f t="shared" si="7"/>
        <v>40.742389959111634</v>
      </c>
      <c r="O37" s="3">
        <f t="shared" si="5"/>
        <v>40.742389959111634</v>
      </c>
      <c r="P37" s="10"/>
      <c r="Q37" s="1"/>
    </row>
    <row r="38" spans="9:17" x14ac:dyDescent="0.2">
      <c r="I38" s="5">
        <f t="shared" si="6"/>
        <v>174</v>
      </c>
      <c r="J38" s="6">
        <f t="shared" si="0"/>
        <v>2.9</v>
      </c>
      <c r="K38" s="7">
        <f t="shared" si="2"/>
        <v>38.279567207249649</v>
      </c>
      <c r="L38" s="2">
        <f t="shared" si="1"/>
        <v>1.3909473497960969</v>
      </c>
      <c r="M38" s="3">
        <f t="shared" si="3"/>
        <v>35.992789529955537</v>
      </c>
      <c r="N38" s="3">
        <f t="shared" si="7"/>
        <v>38.279567207249649</v>
      </c>
      <c r="O38" s="3">
        <f t="shared" si="5"/>
        <v>38.279567207249649</v>
      </c>
      <c r="P38" s="10"/>
      <c r="Q38" s="1"/>
    </row>
    <row r="39" spans="9:17" x14ac:dyDescent="0.2">
      <c r="I39" s="5">
        <f t="shared" si="6"/>
        <v>180</v>
      </c>
      <c r="J39" s="6">
        <f t="shared" si="0"/>
        <v>3</v>
      </c>
      <c r="K39" s="7">
        <f t="shared" si="2"/>
        <v>35.965618782916728</v>
      </c>
      <c r="L39" s="2">
        <f t="shared" si="1"/>
        <v>1.4389110515132038</v>
      </c>
      <c r="M39" s="3">
        <f t="shared" si="3"/>
        <v>32.091424487863286</v>
      </c>
      <c r="N39" s="3">
        <f t="shared" si="7"/>
        <v>35.965618782916728</v>
      </c>
      <c r="O39" s="3">
        <f t="shared" si="5"/>
        <v>35.965618782916728</v>
      </c>
      <c r="P39" s="10"/>
      <c r="Q39" s="1"/>
    </row>
    <row r="40" spans="9:17" x14ac:dyDescent="0.2">
      <c r="I40" s="5">
        <f t="shared" si="6"/>
        <v>186</v>
      </c>
      <c r="J40" s="6">
        <f t="shared" si="0"/>
        <v>3.1</v>
      </c>
      <c r="K40" s="7">
        <f t="shared" si="2"/>
        <v>33.791545432967048</v>
      </c>
      <c r="L40" s="2">
        <f t="shared" si="1"/>
        <v>1.4868747532303106</v>
      </c>
      <c r="M40" s="3">
        <f t="shared" si="3"/>
        <v>28.072529056670334</v>
      </c>
      <c r="N40" s="13">
        <f t="shared" si="7"/>
        <v>33.791545432967048</v>
      </c>
      <c r="O40" s="3">
        <f t="shared" si="5"/>
        <v>33.791545432967048</v>
      </c>
      <c r="P40" s="10"/>
      <c r="Q40" s="1"/>
    </row>
    <row r="41" spans="9:17" x14ac:dyDescent="0.2">
      <c r="I41" s="5">
        <f t="shared" si="6"/>
        <v>192</v>
      </c>
      <c r="J41" s="6">
        <f t="shared" ref="J41" si="8">I41/60</f>
        <v>3.2</v>
      </c>
      <c r="K41" s="7">
        <f t="shared" ref="K41" si="9">IF(I41&lt;$F$23,M41,N41)</f>
        <v>31.748891897020588</v>
      </c>
      <c r="L41" s="2">
        <f t="shared" ref="L41" si="10">J41/($F$22/60)</f>
        <v>1.5348384549474174</v>
      </c>
      <c r="M41" s="3">
        <f t="shared" ref="M41" si="11">($F$11/2)*(1-COS((3.14*L41)))</f>
        <v>24.027088349400586</v>
      </c>
      <c r="N41" s="13">
        <f t="shared" ref="N41" si="12">(4.34*($F$11))*EXP(-1.3*(L41))</f>
        <v>31.748891897020588</v>
      </c>
      <c r="O41" s="3">
        <f t="shared" ref="O41" si="13">IF(I41&lt;F$23,M41,N41)</f>
        <v>31.748891897020588</v>
      </c>
    </row>
    <row r="42" spans="9:17" x14ac:dyDescent="0.2">
      <c r="I42" s="5">
        <f t="shared" si="6"/>
        <v>198</v>
      </c>
      <c r="J42" s="6">
        <f t="shared" ref="J42:J105" si="14">I42/60</f>
        <v>3.3</v>
      </c>
      <c r="K42" s="7">
        <f t="shared" ref="K42:K105" si="15">IF(I42&lt;$F$23,M42,N42)</f>
        <v>29.829714023831016</v>
      </c>
      <c r="L42" s="2">
        <f t="shared" ref="L42:L105" si="16">J42/($F$22/60)</f>
        <v>1.5828021566645241</v>
      </c>
      <c r="M42" s="3">
        <f t="shared" ref="M42:M105" si="17">($F$11/2)*(1-COS((3.14*L42)))</f>
        <v>20.046688446429577</v>
      </c>
      <c r="N42" s="13">
        <f t="shared" ref="N42:N105" si="18">(4.34*($F$11))*EXP(-1.3*(L42))</f>
        <v>29.829714023831016</v>
      </c>
      <c r="O42" s="3">
        <f t="shared" ref="O42:O105" si="19">IF(I42&lt;F$23,M42,N42)</f>
        <v>29.829714023831016</v>
      </c>
    </row>
    <row r="43" spans="9:17" x14ac:dyDescent="0.2">
      <c r="I43" s="5">
        <f t="shared" si="6"/>
        <v>204</v>
      </c>
      <c r="J43" s="6">
        <f t="shared" si="14"/>
        <v>3.4</v>
      </c>
      <c r="K43" s="7">
        <f t="shared" si="15"/>
        <v>28.026547875424992</v>
      </c>
      <c r="L43" s="2">
        <f t="shared" si="16"/>
        <v>1.6307658583816309</v>
      </c>
      <c r="M43" s="3">
        <f t="shared" si="17"/>
        <v>16.221442947688512</v>
      </c>
      <c r="N43" s="13">
        <f t="shared" si="18"/>
        <v>28.026547875424992</v>
      </c>
      <c r="O43" s="3">
        <f t="shared" si="19"/>
        <v>28.026547875424992</v>
      </c>
    </row>
    <row r="44" spans="9:17" x14ac:dyDescent="0.2">
      <c r="I44" s="5">
        <f t="shared" si="6"/>
        <v>210</v>
      </c>
      <c r="J44" s="6">
        <f t="shared" si="14"/>
        <v>3.5</v>
      </c>
      <c r="K44" s="7">
        <f t="shared" si="15"/>
        <v>26.332380698854902</v>
      </c>
      <c r="L44" s="2">
        <f t="shared" si="16"/>
        <v>1.6787295600987377</v>
      </c>
      <c r="M44" s="3">
        <f t="shared" si="17"/>
        <v>12.637952860843775</v>
      </c>
      <c r="N44" s="13">
        <f t="shared" si="18"/>
        <v>26.332380698854902</v>
      </c>
      <c r="O44" s="3">
        <f t="shared" si="19"/>
        <v>26.332380698854902</v>
      </c>
    </row>
    <row r="45" spans="9:17" x14ac:dyDescent="0.2">
      <c r="I45" s="5">
        <f t="shared" si="6"/>
        <v>216</v>
      </c>
      <c r="J45" s="6">
        <f t="shared" si="14"/>
        <v>3.6</v>
      </c>
      <c r="K45" s="7">
        <f t="shared" si="15"/>
        <v>24.740623652669946</v>
      </c>
      <c r="L45" s="2">
        <f t="shared" si="16"/>
        <v>1.7266932618158446</v>
      </c>
      <c r="M45" s="3">
        <f t="shared" si="17"/>
        <v>9.3773460122231196</v>
      </c>
      <c r="N45" s="13">
        <f t="shared" si="18"/>
        <v>24.740623652669946</v>
      </c>
      <c r="O45" s="3">
        <f t="shared" si="19"/>
        <v>24.740623652669946</v>
      </c>
    </row>
    <row r="46" spans="9:17" x14ac:dyDescent="0.2">
      <c r="I46" s="5">
        <f t="shared" si="6"/>
        <v>222</v>
      </c>
      <c r="J46" s="6">
        <f t="shared" si="14"/>
        <v>3.7</v>
      </c>
      <c r="K46" s="7">
        <f t="shared" si="15"/>
        <v>23.245086182035546</v>
      </c>
      <c r="L46" s="2">
        <f t="shared" si="16"/>
        <v>1.7746569635329514</v>
      </c>
      <c r="M46" s="3">
        <f t="shared" si="17"/>
        <v>6.5134403669185668</v>
      </c>
      <c r="N46" s="13">
        <f t="shared" si="18"/>
        <v>23.245086182035546</v>
      </c>
      <c r="O46" s="3">
        <f t="shared" si="19"/>
        <v>23.245086182035546</v>
      </c>
    </row>
    <row r="47" spans="9:17" x14ac:dyDescent="0.2">
      <c r="I47" s="5">
        <f t="shared" si="6"/>
        <v>228</v>
      </c>
      <c r="J47" s="6">
        <f t="shared" si="14"/>
        <v>3.8</v>
      </c>
      <c r="K47" s="7">
        <f t="shared" si="15"/>
        <v>21.839951942842337</v>
      </c>
      <c r="L47" s="2">
        <f t="shared" si="16"/>
        <v>1.8226206652500581</v>
      </c>
      <c r="M47" s="3">
        <f t="shared" si="17"/>
        <v>4.111072839273576</v>
      </c>
      <c r="N47" s="13">
        <f t="shared" si="18"/>
        <v>21.839951942842337</v>
      </c>
      <c r="O47" s="3">
        <f t="shared" si="19"/>
        <v>21.839951942842337</v>
      </c>
    </row>
    <row r="48" spans="9:17" x14ac:dyDescent="0.2">
      <c r="I48" s="5">
        <f t="shared" si="6"/>
        <v>234</v>
      </c>
      <c r="J48" s="6">
        <f t="shared" si="14"/>
        <v>3.9</v>
      </c>
      <c r="K48" s="7">
        <f t="shared" si="15"/>
        <v>20.519756181170404</v>
      </c>
      <c r="L48" s="2">
        <f t="shared" si="16"/>
        <v>1.8705843669671649</v>
      </c>
      <c r="M48" s="3">
        <f t="shared" si="17"/>
        <v>2.2246314283714521</v>
      </c>
      <c r="N48" s="13">
        <f t="shared" si="18"/>
        <v>20.519756181170404</v>
      </c>
      <c r="O48" s="3">
        <f t="shared" si="19"/>
        <v>20.519756181170404</v>
      </c>
    </row>
    <row r="49" spans="9:15" x14ac:dyDescent="0.2">
      <c r="I49" s="5">
        <f t="shared" si="6"/>
        <v>240</v>
      </c>
      <c r="J49" s="6">
        <f t="shared" si="14"/>
        <v>4</v>
      </c>
      <c r="K49" s="7">
        <f t="shared" si="15"/>
        <v>19.279364480134596</v>
      </c>
      <c r="L49" s="2">
        <f t="shared" si="16"/>
        <v>1.9185480686842717</v>
      </c>
      <c r="M49" s="3">
        <f t="shared" si="17"/>
        <v>0.89682390999844719</v>
      </c>
      <c r="N49" s="13">
        <f t="shared" si="18"/>
        <v>19.279364480134596</v>
      </c>
      <c r="O49" s="3">
        <f t="shared" si="19"/>
        <v>19.279364480134596</v>
      </c>
    </row>
    <row r="50" spans="9:15" x14ac:dyDescent="0.2">
      <c r="I50" s="5">
        <f t="shared" si="6"/>
        <v>246</v>
      </c>
      <c r="J50" s="6">
        <f t="shared" si="14"/>
        <v>4.0999999999999996</v>
      </c>
      <c r="K50" s="7">
        <f t="shared" si="15"/>
        <v>18.113952791454413</v>
      </c>
      <c r="L50" s="2">
        <f t="shared" si="16"/>
        <v>1.9665117704013784</v>
      </c>
      <c r="M50" s="3">
        <f t="shared" si="17"/>
        <v>0.15771096107475793</v>
      </c>
      <c r="N50" s="13">
        <f t="shared" si="18"/>
        <v>18.113952791454413</v>
      </c>
      <c r="O50" s="3">
        <f t="shared" si="19"/>
        <v>18.113952791454413</v>
      </c>
    </row>
    <row r="51" spans="9:15" x14ac:dyDescent="0.2">
      <c r="I51" s="5">
        <f t="shared" si="6"/>
        <v>252</v>
      </c>
      <c r="J51" s="6">
        <f t="shared" si="14"/>
        <v>4.2</v>
      </c>
      <c r="K51" s="7">
        <f t="shared" si="15"/>
        <v>17.018988674088714</v>
      </c>
      <c r="L51" s="2">
        <f t="shared" si="16"/>
        <v>2.0144754721184852</v>
      </c>
      <c r="M51" s="3">
        <f t="shared" si="17"/>
        <v>2.4025605971516827E-2</v>
      </c>
      <c r="N51" s="13">
        <f t="shared" si="18"/>
        <v>17.018988674088714</v>
      </c>
      <c r="O51" s="3">
        <f t="shared" si="19"/>
        <v>17.018988674088714</v>
      </c>
    </row>
    <row r="52" spans="9:15" x14ac:dyDescent="0.2">
      <c r="I52" s="5">
        <f t="shared" si="6"/>
        <v>258</v>
      </c>
      <c r="J52" s="6">
        <f t="shared" si="14"/>
        <v>4.3</v>
      </c>
      <c r="K52" s="7">
        <f t="shared" si="15"/>
        <v>15.99021366696979</v>
      </c>
      <c r="L52" s="2">
        <f t="shared" si="16"/>
        <v>2.0624391738355921</v>
      </c>
      <c r="M52" s="3">
        <f t="shared" si="17"/>
        <v>0.49879439199555603</v>
      </c>
      <c r="N52" s="13">
        <f t="shared" si="18"/>
        <v>15.99021366696979</v>
      </c>
      <c r="O52" s="3">
        <f t="shared" si="19"/>
        <v>15.99021366696979</v>
      </c>
    </row>
    <row r="53" spans="9:15" x14ac:dyDescent="0.2">
      <c r="I53" s="5">
        <f t="shared" si="6"/>
        <v>264</v>
      </c>
      <c r="J53" s="6">
        <f t="shared" si="14"/>
        <v>4.4000000000000004</v>
      </c>
      <c r="K53" s="7">
        <f t="shared" si="15"/>
        <v>15.023626727281917</v>
      </c>
      <c r="L53" s="2">
        <f t="shared" si="16"/>
        <v>2.1104028755526989</v>
      </c>
      <c r="M53" s="3">
        <f t="shared" si="17"/>
        <v>1.5712688703762649</v>
      </c>
      <c r="N53" s="13">
        <f t="shared" si="18"/>
        <v>15.023626727281917</v>
      </c>
      <c r="O53" s="3">
        <f t="shared" si="19"/>
        <v>15.023626727281917</v>
      </c>
    </row>
    <row r="54" spans="9:15" x14ac:dyDescent="0.2">
      <c r="I54" s="5">
        <f t="shared" si="6"/>
        <v>270</v>
      </c>
      <c r="J54" s="6">
        <f t="shared" si="14"/>
        <v>4.5</v>
      </c>
      <c r="K54" s="7">
        <f t="shared" si="15"/>
        <v>14.115468669873778</v>
      </c>
      <c r="L54" s="2">
        <f t="shared" si="16"/>
        <v>2.1583665772698057</v>
      </c>
      <c r="M54" s="3">
        <f t="shared" si="17"/>
        <v>3.2171689339794196</v>
      </c>
      <c r="N54" s="13">
        <f t="shared" si="18"/>
        <v>14.115468669873778</v>
      </c>
      <c r="O54" s="3">
        <f t="shared" si="19"/>
        <v>14.115468669873778</v>
      </c>
    </row>
    <row r="55" spans="9:15" x14ac:dyDescent="0.2">
      <c r="I55" s="5">
        <f t="shared" si="6"/>
        <v>276</v>
      </c>
      <c r="J55" s="6">
        <f t="shared" si="14"/>
        <v>4.5999999999999996</v>
      </c>
      <c r="K55" s="7">
        <f t="shared" si="15"/>
        <v>13.262207547287495</v>
      </c>
      <c r="L55" s="2">
        <f t="shared" si="16"/>
        <v>2.2063302789869121</v>
      </c>
      <c r="M55" s="3">
        <f t="shared" si="17"/>
        <v>5.3992325027442307</v>
      </c>
      <c r="N55" s="13">
        <f t="shared" si="18"/>
        <v>13.262207547287495</v>
      </c>
      <c r="O55" s="3">
        <f t="shared" si="19"/>
        <v>13.262207547287495</v>
      </c>
    </row>
    <row r="56" spans="9:15" x14ac:dyDescent="0.2">
      <c r="I56" s="5">
        <f t="shared" si="6"/>
        <v>282</v>
      </c>
      <c r="J56" s="6">
        <f t="shared" si="14"/>
        <v>4.7</v>
      </c>
      <c r="K56" s="7">
        <f t="shared" si="15"/>
        <v>12.460524913545218</v>
      </c>
      <c r="L56" s="2">
        <f t="shared" si="16"/>
        <v>2.2542939807040194</v>
      </c>
      <c r="M56" s="3">
        <f t="shared" si="17"/>
        <v>8.0680591123321506</v>
      </c>
      <c r="N56" s="13">
        <f t="shared" si="18"/>
        <v>12.460524913545218</v>
      </c>
      <c r="O56" s="3">
        <f t="shared" si="19"/>
        <v>12.460524913545218</v>
      </c>
    </row>
    <row r="57" spans="9:15" x14ac:dyDescent="0.2">
      <c r="I57" s="5">
        <f t="shared" si="6"/>
        <v>288</v>
      </c>
      <c r="J57" s="6">
        <f t="shared" si="14"/>
        <v>4.8</v>
      </c>
      <c r="K57" s="7">
        <f t="shared" si="15"/>
        <v>11.7073029182715</v>
      </c>
      <c r="L57" s="2">
        <f t="shared" si="16"/>
        <v>2.3022576824211258</v>
      </c>
      <c r="M57" s="3">
        <f t="shared" si="17"/>
        <v>11.163228307702193</v>
      </c>
      <c r="N57" s="13">
        <f t="shared" si="18"/>
        <v>11.7073029182715</v>
      </c>
      <c r="O57" s="3">
        <f t="shared" si="19"/>
        <v>11.7073029182715</v>
      </c>
    </row>
    <row r="58" spans="9:15" x14ac:dyDescent="0.2">
      <c r="I58" s="5">
        <f t="shared" si="6"/>
        <v>294</v>
      </c>
      <c r="J58" s="6">
        <f t="shared" si="14"/>
        <v>4.9000000000000004</v>
      </c>
      <c r="K58" s="7">
        <f t="shared" si="15"/>
        <v>10.999612180958453</v>
      </c>
      <c r="L58" s="2">
        <f t="shared" si="16"/>
        <v>2.3502213841382331</v>
      </c>
      <c r="M58" s="3">
        <f t="shared" si="17"/>
        <v>14.614667521929007</v>
      </c>
      <c r="N58" s="13">
        <f t="shared" si="18"/>
        <v>10.999612180958453</v>
      </c>
      <c r="O58" s="3">
        <f t="shared" si="19"/>
        <v>10.999612180958453</v>
      </c>
    </row>
    <row r="59" spans="9:15" x14ac:dyDescent="0.2">
      <c r="I59" s="5">
        <f t="shared" si="6"/>
        <v>300</v>
      </c>
      <c r="J59" s="6">
        <f t="shared" si="14"/>
        <v>5</v>
      </c>
      <c r="K59" s="7">
        <f t="shared" si="15"/>
        <v>10.33470039821548</v>
      </c>
      <c r="L59" s="2">
        <f t="shared" si="16"/>
        <v>2.3981850858553395</v>
      </c>
      <c r="M59" s="3">
        <f t="shared" si="17"/>
        <v>18.344238472397802</v>
      </c>
      <c r="N59" s="13">
        <f t="shared" si="18"/>
        <v>10.33470039821548</v>
      </c>
      <c r="O59" s="3">
        <f t="shared" si="19"/>
        <v>10.33470039821548</v>
      </c>
    </row>
    <row r="60" spans="9:15" x14ac:dyDescent="0.2">
      <c r="I60" s="5">
        <f t="shared" si="6"/>
        <v>306</v>
      </c>
      <c r="J60" s="6">
        <f t="shared" si="14"/>
        <v>5.0999999999999996</v>
      </c>
      <c r="K60" s="7">
        <f t="shared" si="15"/>
        <v>9.7099816396952772</v>
      </c>
      <c r="L60" s="2">
        <f t="shared" si="16"/>
        <v>2.4461487875724464</v>
      </c>
      <c r="M60" s="3">
        <f t="shared" si="17"/>
        <v>22.267506159425633</v>
      </c>
      <c r="N60" s="13">
        <f t="shared" si="18"/>
        <v>9.7099816396952772</v>
      </c>
      <c r="O60" s="3">
        <f t="shared" si="19"/>
        <v>9.7099816396952772</v>
      </c>
    </row>
    <row r="61" spans="9:15" x14ac:dyDescent="0.2">
      <c r="I61" s="5">
        <f t="shared" si="6"/>
        <v>312</v>
      </c>
      <c r="J61" s="6">
        <f t="shared" si="14"/>
        <v>5.2</v>
      </c>
      <c r="K61" s="7">
        <f t="shared" si="15"/>
        <v>9.1230262910668998</v>
      </c>
      <c r="L61" s="2">
        <f t="shared" si="16"/>
        <v>2.4941124892895532</v>
      </c>
      <c r="M61" s="3">
        <f t="shared" si="17"/>
        <v>26.295650418358179</v>
      </c>
      <c r="N61" s="13">
        <f t="shared" si="18"/>
        <v>9.1230262910668998</v>
      </c>
      <c r="O61" s="3">
        <f t="shared" si="19"/>
        <v>9.1230262910668998</v>
      </c>
    </row>
    <row r="62" spans="9:15" x14ac:dyDescent="0.2">
      <c r="I62" s="5">
        <f t="shared" si="6"/>
        <v>318</v>
      </c>
      <c r="J62" s="6">
        <f t="shared" si="14"/>
        <v>5.3</v>
      </c>
      <c r="K62" s="7">
        <f t="shared" si="15"/>
        <v>8.5715516049224814</v>
      </c>
      <c r="L62" s="2">
        <f t="shared" si="16"/>
        <v>2.54207619100666</v>
      </c>
      <c r="M62" s="3">
        <f t="shared" si="17"/>
        <v>30.337476748878043</v>
      </c>
      <c r="N62" s="13">
        <f t="shared" si="18"/>
        <v>8.5715516049224814</v>
      </c>
      <c r="O62" s="3">
        <f t="shared" si="19"/>
        <v>8.5715516049224814</v>
      </c>
    </row>
    <row r="63" spans="9:15" x14ac:dyDescent="0.2">
      <c r="I63" s="5">
        <f t="shared" si="6"/>
        <v>324</v>
      </c>
      <c r="J63" s="6">
        <f t="shared" si="14"/>
        <v>5.4</v>
      </c>
      <c r="K63" s="7">
        <f t="shared" si="15"/>
        <v>8.0534128228689994</v>
      </c>
      <c r="L63" s="2">
        <f t="shared" si="16"/>
        <v>2.5900398927237669</v>
      </c>
      <c r="M63" s="3">
        <f t="shared" si="17"/>
        <v>34.301480897689501</v>
      </c>
      <c r="N63" s="13">
        <f t="shared" si="18"/>
        <v>8.0534128228689994</v>
      </c>
      <c r="O63" s="3">
        <f t="shared" si="19"/>
        <v>8.0534128228689994</v>
      </c>
    </row>
    <row r="64" spans="9:15" x14ac:dyDescent="0.2">
      <c r="I64" s="5">
        <f t="shared" si="6"/>
        <v>330</v>
      </c>
      <c r="J64" s="6">
        <f t="shared" si="14"/>
        <v>5.5</v>
      </c>
      <c r="K64" s="7">
        <f t="shared" si="15"/>
        <v>7.5665948342776632</v>
      </c>
      <c r="L64" s="2">
        <f t="shared" si="16"/>
        <v>2.6380035944408733</v>
      </c>
      <c r="M64" s="3">
        <f t="shared" si="17"/>
        <v>38.097920453803759</v>
      </c>
      <c r="N64" s="13">
        <f t="shared" si="18"/>
        <v>7.5665948342776632</v>
      </c>
      <c r="O64" s="3">
        <f t="shared" si="19"/>
        <v>7.5665948342776632</v>
      </c>
    </row>
    <row r="65" spans="9:15" x14ac:dyDescent="0.2">
      <c r="I65" s="5">
        <f t="shared" si="6"/>
        <v>336</v>
      </c>
      <c r="J65" s="6">
        <f t="shared" si="14"/>
        <v>5.6</v>
      </c>
      <c r="K65" s="7">
        <f t="shared" si="15"/>
        <v>7.1092043392506827</v>
      </c>
      <c r="L65" s="2">
        <f t="shared" si="16"/>
        <v>2.6859672961579801</v>
      </c>
      <c r="M65" s="3">
        <f t="shared" si="17"/>
        <v>41.640846556889741</v>
      </c>
      <c r="N65" s="13">
        <f t="shared" si="18"/>
        <v>7.1092043392506827</v>
      </c>
      <c r="O65" s="3">
        <f t="shared" si="19"/>
        <v>7.1092043392506827</v>
      </c>
    </row>
    <row r="66" spans="9:15" x14ac:dyDescent="0.2">
      <c r="I66" s="5">
        <f t="shared" si="6"/>
        <v>342</v>
      </c>
      <c r="J66" s="6">
        <f t="shared" si="14"/>
        <v>5.7</v>
      </c>
      <c r="K66" s="7">
        <f t="shared" si="15"/>
        <v>6.6794624853262086</v>
      </c>
      <c r="L66" s="2">
        <f t="shared" si="16"/>
        <v>2.733930997875087</v>
      </c>
      <c r="M66" s="3">
        <f t="shared" si="17"/>
        <v>44.85004972216651</v>
      </c>
      <c r="N66" s="13">
        <f t="shared" si="18"/>
        <v>6.6794624853262086</v>
      </c>
      <c r="O66" s="3">
        <f t="shared" si="19"/>
        <v>6.6794624853262086</v>
      </c>
    </row>
    <row r="67" spans="9:15" x14ac:dyDescent="0.2">
      <c r="I67" s="5">
        <f t="shared" si="6"/>
        <v>348</v>
      </c>
      <c r="J67" s="6">
        <f t="shared" si="14"/>
        <v>5.8</v>
      </c>
      <c r="K67" s="7">
        <f t="shared" si="15"/>
        <v>6.2756979492845275</v>
      </c>
      <c r="L67" s="2">
        <f t="shared" si="16"/>
        <v>2.7818946995921938</v>
      </c>
      <c r="M67" s="3">
        <f t="shared" si="17"/>
        <v>47.652875729660288</v>
      </c>
      <c r="N67" s="13">
        <f t="shared" si="18"/>
        <v>6.2756979492845275</v>
      </c>
      <c r="O67" s="3">
        <f t="shared" si="19"/>
        <v>6.2756979492845275</v>
      </c>
    </row>
    <row r="68" spans="9:15" x14ac:dyDescent="0.2">
      <c r="I68" s="5">
        <f t="shared" si="6"/>
        <v>354</v>
      </c>
      <c r="J68" s="6">
        <f t="shared" si="14"/>
        <v>5.9</v>
      </c>
      <c r="K68" s="7">
        <f t="shared" si="15"/>
        <v>5.896340437149802</v>
      </c>
      <c r="L68" s="2">
        <f t="shared" si="16"/>
        <v>2.8298584013093007</v>
      </c>
      <c r="M68" s="3">
        <f t="shared" si="17"/>
        <v>49.985870467303734</v>
      </c>
      <c r="N68" s="13">
        <f t="shared" si="18"/>
        <v>5.896340437149802</v>
      </c>
      <c r="O68" s="3">
        <f t="shared" si="19"/>
        <v>5.896340437149802</v>
      </c>
    </row>
    <row r="69" spans="9:15" x14ac:dyDescent="0.2">
      <c r="I69" s="5">
        <f t="shared" si="6"/>
        <v>360</v>
      </c>
      <c r="J69" s="6">
        <f t="shared" si="14"/>
        <v>6</v>
      </c>
      <c r="K69" s="7">
        <f t="shared" si="15"/>
        <v>5.5399145771079628</v>
      </c>
      <c r="L69" s="2">
        <f t="shared" si="16"/>
        <v>2.8778221030264075</v>
      </c>
      <c r="M69" s="3">
        <f t="shared" si="17"/>
        <v>51.7962164897259</v>
      </c>
      <c r="N69" s="13">
        <f t="shared" si="18"/>
        <v>5.5399145771079628</v>
      </c>
      <c r="O69" s="3">
        <f t="shared" si="19"/>
        <v>5.5399145771079628</v>
      </c>
    </row>
    <row r="70" spans="9:15" x14ac:dyDescent="0.2">
      <c r="I70" s="5">
        <f t="shared" si="6"/>
        <v>366</v>
      </c>
      <c r="J70" s="6">
        <f t="shared" si="14"/>
        <v>6.1</v>
      </c>
      <c r="K70" s="7">
        <f t="shared" si="15"/>
        <v>5.2050341815895376</v>
      </c>
      <c r="L70" s="2">
        <f t="shared" si="16"/>
        <v>2.9257858047435139</v>
      </c>
      <c r="M70" s="3">
        <f t="shared" si="17"/>
        <v>53.042928770000259</v>
      </c>
      <c r="N70" s="13">
        <f t="shared" si="18"/>
        <v>5.2050341815895376</v>
      </c>
      <c r="O70" s="3">
        <f t="shared" si="19"/>
        <v>5.2050341815895376</v>
      </c>
    </row>
    <row r="71" spans="9:15" x14ac:dyDescent="0.2">
      <c r="I71" s="5">
        <f t="shared" si="6"/>
        <v>372</v>
      </c>
      <c r="J71" s="6">
        <f t="shared" si="14"/>
        <v>6.2</v>
      </c>
      <c r="K71" s="7">
        <f t="shared" si="15"/>
        <v>4.8903968562018232</v>
      </c>
      <c r="L71" s="2">
        <f t="shared" si="16"/>
        <v>2.9737495064606212</v>
      </c>
      <c r="M71" s="3">
        <f t="shared" si="17"/>
        <v>53.697782573328155</v>
      </c>
      <c r="N71" s="13">
        <f t="shared" si="18"/>
        <v>4.8903968562018232</v>
      </c>
      <c r="O71" s="3">
        <f t="shared" si="19"/>
        <v>4.8903968562018232</v>
      </c>
    </row>
    <row r="72" spans="9:15" x14ac:dyDescent="0.2">
      <c r="I72" s="5">
        <f t="shared" si="6"/>
        <v>378</v>
      </c>
      <c r="J72" s="6">
        <f t="shared" si="14"/>
        <v>6.3</v>
      </c>
      <c r="K72" s="7">
        <f t="shared" si="15"/>
        <v>4.5947789345439309</v>
      </c>
      <c r="L72" s="2">
        <f t="shared" si="16"/>
        <v>3.0217132081777276</v>
      </c>
      <c r="M72" s="3">
        <f t="shared" si="17"/>
        <v>53.745952446216201</v>
      </c>
      <c r="N72" s="13">
        <f t="shared" si="18"/>
        <v>4.5947789345439309</v>
      </c>
      <c r="O72" s="3">
        <f t="shared" si="19"/>
        <v>4.5947789345439309</v>
      </c>
    </row>
    <row r="73" spans="9:15" x14ac:dyDescent="0.2">
      <c r="I73" s="5">
        <f t="shared" si="6"/>
        <v>384</v>
      </c>
      <c r="J73" s="6">
        <f t="shared" si="14"/>
        <v>6.4</v>
      </c>
      <c r="K73" s="7">
        <f t="shared" si="15"/>
        <v>4.3170307192053681</v>
      </c>
      <c r="L73" s="2">
        <f t="shared" si="16"/>
        <v>3.0696769098948349</v>
      </c>
      <c r="M73" s="3">
        <f t="shared" si="17"/>
        <v>53.186347854858745</v>
      </c>
      <c r="N73" s="13">
        <f t="shared" si="18"/>
        <v>4.3170307192053681</v>
      </c>
      <c r="O73" s="3">
        <f t="shared" si="19"/>
        <v>4.3170307192053681</v>
      </c>
    </row>
    <row r="74" spans="9:15" x14ac:dyDescent="0.2">
      <c r="I74" s="5">
        <f t="shared" si="6"/>
        <v>390</v>
      </c>
      <c r="J74" s="6">
        <f t="shared" si="14"/>
        <v>6.5</v>
      </c>
      <c r="K74" s="7">
        <f t="shared" si="15"/>
        <v>4.0560720104399719</v>
      </c>
      <c r="L74" s="2">
        <f t="shared" si="16"/>
        <v>3.1176406116119413</v>
      </c>
      <c r="M74" s="3">
        <f t="shared" si="17"/>
        <v>52.031637874096148</v>
      </c>
      <c r="N74" s="13">
        <f t="shared" si="18"/>
        <v>4.0560720104399719</v>
      </c>
      <c r="O74" s="3">
        <f t="shared" si="19"/>
        <v>4.0560720104399719</v>
      </c>
    </row>
    <row r="75" spans="9:15" x14ac:dyDescent="0.2">
      <c r="I75" s="5">
        <f t="shared" ref="I75:I138" si="20">I74+$F$12</f>
        <v>396</v>
      </c>
      <c r="J75" s="6">
        <f t="shared" si="14"/>
        <v>6.6</v>
      </c>
      <c r="K75" s="7">
        <f t="shared" si="15"/>
        <v>3.8108879051254037</v>
      </c>
      <c r="L75" s="2">
        <f t="shared" si="16"/>
        <v>3.1656043133290481</v>
      </c>
      <c r="M75" s="3">
        <f t="shared" si="17"/>
        <v>50.307964368007298</v>
      </c>
      <c r="N75" s="13">
        <f t="shared" si="18"/>
        <v>3.8108879051254037</v>
      </c>
      <c r="O75" s="3">
        <f t="shared" si="19"/>
        <v>3.8108879051254037</v>
      </c>
    </row>
    <row r="76" spans="9:15" x14ac:dyDescent="0.2">
      <c r="I76" s="5">
        <f t="shared" si="20"/>
        <v>402</v>
      </c>
      <c r="J76" s="6">
        <f t="shared" si="14"/>
        <v>6.7</v>
      </c>
      <c r="K76" s="7">
        <f t="shared" si="15"/>
        <v>3.5805248496699495</v>
      </c>
      <c r="L76" s="2">
        <f t="shared" si="16"/>
        <v>3.213568015046155</v>
      </c>
      <c r="M76" s="3">
        <f t="shared" si="17"/>
        <v>48.054350155536525</v>
      </c>
      <c r="N76" s="13">
        <f t="shared" si="18"/>
        <v>3.5805248496699495</v>
      </c>
      <c r="O76" s="3">
        <f t="shared" si="19"/>
        <v>3.5805248496699495</v>
      </c>
    </row>
    <row r="77" spans="9:15" x14ac:dyDescent="0.2">
      <c r="I77" s="5">
        <f t="shared" si="20"/>
        <v>408</v>
      </c>
      <c r="J77" s="6">
        <f t="shared" si="14"/>
        <v>6.8</v>
      </c>
      <c r="K77" s="7">
        <f t="shared" si="15"/>
        <v>3.3640869315158088</v>
      </c>
      <c r="L77" s="2">
        <f t="shared" si="16"/>
        <v>3.2615317167632618</v>
      </c>
      <c r="M77" s="3">
        <f t="shared" si="17"/>
        <v>45.321815559890602</v>
      </c>
      <c r="N77" s="13">
        <f t="shared" si="18"/>
        <v>3.3640869315158088</v>
      </c>
      <c r="O77" s="3">
        <f t="shared" si="19"/>
        <v>3.3640869315158088</v>
      </c>
    </row>
    <row r="78" spans="9:15" x14ac:dyDescent="0.2">
      <c r="I78" s="5">
        <f t="shared" si="20"/>
        <v>414</v>
      </c>
      <c r="J78" s="6">
        <f t="shared" si="14"/>
        <v>6.9</v>
      </c>
      <c r="K78" s="7">
        <f t="shared" si="15"/>
        <v>3.1607323948159838</v>
      </c>
      <c r="L78" s="2">
        <f t="shared" si="16"/>
        <v>3.3094954184803687</v>
      </c>
      <c r="M78" s="3">
        <f t="shared" si="17"/>
        <v>42.1722233424385</v>
      </c>
      <c r="N78" s="13">
        <f t="shared" si="18"/>
        <v>3.1607323948159838</v>
      </c>
      <c r="O78" s="3">
        <f t="shared" si="19"/>
        <v>3.1607323948159838</v>
      </c>
    </row>
    <row r="79" spans="9:15" x14ac:dyDescent="0.2">
      <c r="I79" s="5">
        <f t="shared" si="20"/>
        <v>420</v>
      </c>
      <c r="J79" s="6">
        <f t="shared" si="14"/>
        <v>7</v>
      </c>
      <c r="K79" s="7">
        <f t="shared" si="15"/>
        <v>2.9696703667338764</v>
      </c>
      <c r="L79" s="2">
        <f t="shared" si="16"/>
        <v>3.3574591201974755</v>
      </c>
      <c r="M79" s="3">
        <f t="shared" si="17"/>
        <v>38.676878171039831</v>
      </c>
      <c r="N79" s="13">
        <f t="shared" si="18"/>
        <v>2.9696703667338764</v>
      </c>
      <c r="O79" s="3">
        <f t="shared" si="19"/>
        <v>2.9696703667338764</v>
      </c>
    </row>
    <row r="80" spans="9:15" x14ac:dyDescent="0.2">
      <c r="I80" s="5">
        <f t="shared" si="20"/>
        <v>426</v>
      </c>
      <c r="J80" s="6">
        <f t="shared" si="14"/>
        <v>7.1</v>
      </c>
      <c r="K80" s="7">
        <f t="shared" si="15"/>
        <v>2.79015778163363</v>
      </c>
      <c r="L80" s="2">
        <f t="shared" si="16"/>
        <v>3.4054228219145819</v>
      </c>
      <c r="M80" s="3">
        <f t="shared" si="17"/>
        <v>34.914912329906016</v>
      </c>
      <c r="N80" s="13">
        <f t="shared" si="18"/>
        <v>2.79015778163363</v>
      </c>
      <c r="O80" s="3">
        <f t="shared" si="19"/>
        <v>2.79015778163363</v>
      </c>
    </row>
    <row r="81" spans="9:15" x14ac:dyDescent="0.2">
      <c r="I81" s="5">
        <f t="shared" si="20"/>
        <v>432</v>
      </c>
      <c r="J81" s="6">
        <f t="shared" si="14"/>
        <v>7.2</v>
      </c>
      <c r="K81" s="7">
        <f t="shared" si="15"/>
        <v>2.6214964911990628</v>
      </c>
      <c r="L81" s="2">
        <f t="shared" si="16"/>
        <v>3.4533865236316892</v>
      </c>
      <c r="M81" s="3">
        <f t="shared" si="17"/>
        <v>30.97149421744588</v>
      </c>
      <c r="N81" s="13">
        <f t="shared" si="18"/>
        <v>2.6214964911990628</v>
      </c>
      <c r="O81" s="3">
        <f t="shared" si="19"/>
        <v>2.6214964911990628</v>
      </c>
    </row>
    <row r="82" spans="9:15" x14ac:dyDescent="0.2">
      <c r="I82" s="5">
        <f t="shared" si="20"/>
        <v>438</v>
      </c>
      <c r="J82" s="6">
        <f t="shared" si="14"/>
        <v>7.3</v>
      </c>
      <c r="K82" s="7">
        <f t="shared" si="15"/>
        <v>2.4630305492420308</v>
      </c>
      <c r="L82" s="2">
        <f t="shared" si="16"/>
        <v>3.5013502253487956</v>
      </c>
      <c r="M82" s="3">
        <f t="shared" si="17"/>
        <v>26.935900190510665</v>
      </c>
      <c r="N82" s="13">
        <f t="shared" si="18"/>
        <v>2.4630305492420308</v>
      </c>
      <c r="O82" s="3">
        <f t="shared" si="19"/>
        <v>2.4630305492420308</v>
      </c>
    </row>
    <row r="83" spans="9:15" x14ac:dyDescent="0.2">
      <c r="I83" s="5">
        <f t="shared" si="20"/>
        <v>444</v>
      </c>
      <c r="J83" s="6">
        <f t="shared" si="14"/>
        <v>7.4</v>
      </c>
      <c r="K83" s="7">
        <f t="shared" si="15"/>
        <v>2.31414366064045</v>
      </c>
      <c r="L83" s="2">
        <f t="shared" si="16"/>
        <v>3.5493139270659029</v>
      </c>
      <c r="M83" s="3">
        <f t="shared" si="17"/>
        <v>22.899493407198111</v>
      </c>
      <c r="N83" s="13">
        <f t="shared" si="18"/>
        <v>2.31414366064045</v>
      </c>
      <c r="O83" s="3">
        <f t="shared" si="19"/>
        <v>2.31414366064045</v>
      </c>
    </row>
    <row r="84" spans="9:15" x14ac:dyDescent="0.2">
      <c r="I84" s="5">
        <f t="shared" si="20"/>
        <v>450</v>
      </c>
      <c r="J84" s="6">
        <f t="shared" si="14"/>
        <v>7.5</v>
      </c>
      <c r="K84" s="7">
        <f t="shared" si="15"/>
        <v>2.1742567844846303</v>
      </c>
      <c r="L84" s="2">
        <f t="shared" si="16"/>
        <v>3.5972776287830093</v>
      </c>
      <c r="M84" s="3">
        <f t="shared" si="17"/>
        <v>18.953655425868767</v>
      </c>
      <c r="N84" s="13">
        <f t="shared" si="18"/>
        <v>2.1742567844846303</v>
      </c>
      <c r="O84" s="3">
        <f t="shared" si="19"/>
        <v>2.1742567844846303</v>
      </c>
    </row>
    <row r="85" spans="9:15" x14ac:dyDescent="0.2">
      <c r="I85" s="5">
        <f t="shared" si="20"/>
        <v>456</v>
      </c>
      <c r="J85" s="6">
        <f t="shared" si="14"/>
        <v>7.6</v>
      </c>
      <c r="K85" s="7">
        <f t="shared" si="15"/>
        <v>2.0428258821101486</v>
      </c>
      <c r="L85" s="2">
        <f t="shared" si="16"/>
        <v>3.6452413305001161</v>
      </c>
      <c r="M85" s="3">
        <f t="shared" si="17"/>
        <v>15.187717387591483</v>
      </c>
      <c r="N85" s="13">
        <f t="shared" si="18"/>
        <v>2.0428258821101486</v>
      </c>
      <c r="O85" s="3">
        <f t="shared" si="19"/>
        <v>2.0428258821101486</v>
      </c>
    </row>
    <row r="86" spans="9:15" x14ac:dyDescent="0.2">
      <c r="I86" s="5">
        <f t="shared" si="20"/>
        <v>462</v>
      </c>
      <c r="J86" s="6">
        <f t="shared" si="14"/>
        <v>7.7</v>
      </c>
      <c r="K86" s="7">
        <f t="shared" si="15"/>
        <v>1.91933980125916</v>
      </c>
      <c r="L86" s="2">
        <f t="shared" si="16"/>
        <v>3.693205032217223</v>
      </c>
      <c r="M86" s="3">
        <f t="shared" si="17"/>
        <v>11.686937618670061</v>
      </c>
      <c r="N86" s="13">
        <f t="shared" si="18"/>
        <v>1.91933980125916</v>
      </c>
      <c r="O86" s="3">
        <f t="shared" si="19"/>
        <v>1.91933980125916</v>
      </c>
    </row>
    <row r="87" spans="9:15" x14ac:dyDescent="0.2">
      <c r="I87" s="5">
        <f t="shared" si="20"/>
        <v>468</v>
      </c>
      <c r="J87" s="6">
        <f t="shared" si="14"/>
        <v>7.8</v>
      </c>
      <c r="K87" s="7">
        <f t="shared" si="15"/>
        <v>1.8033182881412682</v>
      </c>
      <c r="L87" s="2">
        <f t="shared" si="16"/>
        <v>3.7411687339343298</v>
      </c>
      <c r="M87" s="3">
        <f t="shared" si="17"/>
        <v>8.5305714389803811</v>
      </c>
      <c r="N87" s="13">
        <f t="shared" si="18"/>
        <v>1.8033182881412682</v>
      </c>
      <c r="O87" s="3">
        <f t="shared" si="19"/>
        <v>1.8033182881412682</v>
      </c>
    </row>
    <row r="88" spans="9:15" x14ac:dyDescent="0.2">
      <c r="I88" s="5">
        <f t="shared" si="20"/>
        <v>474</v>
      </c>
      <c r="J88" s="6">
        <f t="shared" si="14"/>
        <v>7.9</v>
      </c>
      <c r="K88" s="7">
        <f t="shared" si="15"/>
        <v>1.6943101196626822</v>
      </c>
      <c r="L88" s="2">
        <f t="shared" si="16"/>
        <v>3.7891324356514366</v>
      </c>
      <c r="M88" s="3">
        <f t="shared" si="17"/>
        <v>5.7900768743706958</v>
      </c>
      <c r="N88" s="13">
        <f t="shared" si="18"/>
        <v>1.6943101196626822</v>
      </c>
      <c r="O88" s="3">
        <f t="shared" si="19"/>
        <v>1.6943101196626822</v>
      </c>
    </row>
    <row r="89" spans="9:15" x14ac:dyDescent="0.2">
      <c r="I89" s="5">
        <f t="shared" si="20"/>
        <v>480</v>
      </c>
      <c r="J89" s="6">
        <f t="shared" si="14"/>
        <v>8</v>
      </c>
      <c r="K89" s="7">
        <f t="shared" si="15"/>
        <v>1.5918913485595889</v>
      </c>
      <c r="L89" s="2">
        <f t="shared" si="16"/>
        <v>3.8370961373685435</v>
      </c>
      <c r="M89" s="3">
        <f t="shared" si="17"/>
        <v>3.5274968946001133</v>
      </c>
      <c r="N89" s="13">
        <f t="shared" si="18"/>
        <v>1.5918913485595889</v>
      </c>
      <c r="O89" s="3">
        <f t="shared" si="19"/>
        <v>1.5918913485595889</v>
      </c>
    </row>
    <row r="90" spans="9:15" x14ac:dyDescent="0.2">
      <c r="I90" s="5">
        <f t="shared" si="20"/>
        <v>486</v>
      </c>
      <c r="J90" s="6">
        <f t="shared" si="14"/>
        <v>8.1</v>
      </c>
      <c r="K90" s="7">
        <f t="shared" si="15"/>
        <v>1.4956636546108693</v>
      </c>
      <c r="L90" s="2">
        <f t="shared" si="16"/>
        <v>3.8850598390856499</v>
      </c>
      <c r="M90" s="3">
        <f t="shared" si="17"/>
        <v>1.794054801869301</v>
      </c>
      <c r="N90" s="13">
        <f t="shared" si="18"/>
        <v>1.4956636546108693</v>
      </c>
      <c r="O90" s="3">
        <f t="shared" si="19"/>
        <v>1.4956636546108693</v>
      </c>
    </row>
    <row r="91" spans="9:15" x14ac:dyDescent="0.2">
      <c r="I91" s="5">
        <f t="shared" si="20"/>
        <v>492</v>
      </c>
      <c r="J91" s="6">
        <f t="shared" si="14"/>
        <v>8.1999999999999993</v>
      </c>
      <c r="K91" s="7">
        <f t="shared" si="15"/>
        <v>1.4052527955177867</v>
      </c>
      <c r="L91" s="2">
        <f t="shared" si="16"/>
        <v>3.9330235408027567</v>
      </c>
      <c r="M91" s="3">
        <f t="shared" si="17"/>
        <v>0.62899456941107135</v>
      </c>
      <c r="N91" s="13">
        <f t="shared" si="18"/>
        <v>1.4052527955177867</v>
      </c>
      <c r="O91" s="3">
        <f t="shared" si="19"/>
        <v>1.4052527955177867</v>
      </c>
    </row>
    <row r="92" spans="9:15" x14ac:dyDescent="0.2">
      <c r="I92" s="5">
        <f t="shared" si="20"/>
        <v>498</v>
      </c>
      <c r="J92" s="6">
        <f t="shared" si="14"/>
        <v>8.3000000000000007</v>
      </c>
      <c r="K92" s="7">
        <f t="shared" si="15"/>
        <v>1.3203071514259155</v>
      </c>
      <c r="L92" s="2">
        <f t="shared" si="16"/>
        <v>3.980987242519864</v>
      </c>
      <c r="M92" s="3">
        <f t="shared" si="17"/>
        <v>5.8692384101855982E-2</v>
      </c>
      <c r="N92" s="13">
        <f t="shared" si="18"/>
        <v>1.3203071514259155</v>
      </c>
      <c r="O92" s="3">
        <f t="shared" si="19"/>
        <v>1.3203071514259155</v>
      </c>
    </row>
    <row r="93" spans="9:15" x14ac:dyDescent="0.2">
      <c r="I93" s="5">
        <f t="shared" si="20"/>
        <v>504</v>
      </c>
      <c r="J93" s="6">
        <f t="shared" si="14"/>
        <v>8.4</v>
      </c>
      <c r="K93" s="7">
        <f t="shared" si="15"/>
        <v>1.2404963574287766</v>
      </c>
      <c r="L93" s="2">
        <f t="shared" si="16"/>
        <v>4.0289509442369704</v>
      </c>
      <c r="M93" s="3">
        <f t="shared" si="17"/>
        <v>9.605950717660508E-2</v>
      </c>
      <c r="N93" s="13">
        <f t="shared" si="18"/>
        <v>1.2404963574287766</v>
      </c>
      <c r="O93" s="3">
        <f t="shared" si="19"/>
        <v>1.2404963574287766</v>
      </c>
    </row>
    <row r="94" spans="9:15" x14ac:dyDescent="0.2">
      <c r="I94" s="5">
        <f t="shared" si="20"/>
        <v>510</v>
      </c>
      <c r="J94" s="6">
        <f t="shared" si="14"/>
        <v>8.5</v>
      </c>
      <c r="K94" s="7">
        <f t="shared" si="15"/>
        <v>1.1655100187347629</v>
      </c>
      <c r="L94" s="2">
        <f t="shared" si="16"/>
        <v>4.0769146459540773</v>
      </c>
      <c r="M94" s="3">
        <f t="shared" si="17"/>
        <v>0.74024997188288155</v>
      </c>
      <c r="N94" s="13">
        <f t="shared" si="18"/>
        <v>1.1655100187347629</v>
      </c>
      <c r="O94" s="3">
        <f t="shared" si="19"/>
        <v>1.1655100187347629</v>
      </c>
    </row>
    <row r="95" spans="9:15" x14ac:dyDescent="0.2">
      <c r="I95" s="5">
        <f t="shared" si="20"/>
        <v>516</v>
      </c>
      <c r="J95" s="6">
        <f t="shared" si="14"/>
        <v>8.6</v>
      </c>
      <c r="K95" s="7">
        <f t="shared" si="15"/>
        <v>1.0950565035005373</v>
      </c>
      <c r="L95" s="2">
        <f t="shared" si="16"/>
        <v>4.1248783476711841</v>
      </c>
      <c r="M95" s="3">
        <f t="shared" si="17"/>
        <v>1.9766797356040713</v>
      </c>
      <c r="N95" s="13">
        <f t="shared" si="18"/>
        <v>1.0950565035005373</v>
      </c>
      <c r="O95" s="3">
        <f t="shared" si="19"/>
        <v>1.0950565035005373</v>
      </c>
    </row>
    <row r="96" spans="9:15" x14ac:dyDescent="0.2">
      <c r="I96" s="5">
        <f t="shared" si="20"/>
        <v>522</v>
      </c>
      <c r="J96" s="6">
        <f t="shared" si="14"/>
        <v>8.6999999999999993</v>
      </c>
      <c r="K96" s="7">
        <f t="shared" si="15"/>
        <v>1.0288618086359971</v>
      </c>
      <c r="L96" s="2">
        <f t="shared" si="16"/>
        <v>4.1728420493882901</v>
      </c>
      <c r="M96" s="3">
        <f t="shared" si="17"/>
        <v>3.7773568528605095</v>
      </c>
      <c r="N96" s="13">
        <f t="shared" si="18"/>
        <v>1.0288618086359971</v>
      </c>
      <c r="O96" s="3">
        <f t="shared" si="19"/>
        <v>1.0288618086359971</v>
      </c>
    </row>
    <row r="97" spans="9:15" x14ac:dyDescent="0.2">
      <c r="I97" s="5">
        <f t="shared" si="20"/>
        <v>528</v>
      </c>
      <c r="J97" s="6">
        <f t="shared" si="14"/>
        <v>8.8000000000000007</v>
      </c>
      <c r="K97" s="7">
        <f t="shared" si="15"/>
        <v>0.9666684941698197</v>
      </c>
      <c r="L97" s="2">
        <f t="shared" si="16"/>
        <v>4.2208057511053978</v>
      </c>
      <c r="M97" s="3">
        <f t="shared" si="17"/>
        <v>6.1015151942921628</v>
      </c>
      <c r="N97" s="13">
        <f t="shared" si="18"/>
        <v>0.9666684941698197</v>
      </c>
      <c r="O97" s="3">
        <f t="shared" si="19"/>
        <v>0.9666684941698197</v>
      </c>
    </row>
    <row r="98" spans="9:15" x14ac:dyDescent="0.2">
      <c r="I98" s="5">
        <f t="shared" si="20"/>
        <v>534</v>
      </c>
      <c r="J98" s="6">
        <f t="shared" si="14"/>
        <v>8.9</v>
      </c>
      <c r="K98" s="7">
        <f t="shared" si="15"/>
        <v>0.90823468203118873</v>
      </c>
      <c r="L98" s="2">
        <f t="shared" si="16"/>
        <v>4.2687694528225046</v>
      </c>
      <c r="M98" s="3">
        <f t="shared" si="17"/>
        <v>8.8965373646466901</v>
      </c>
      <c r="N98" s="13">
        <f t="shared" si="18"/>
        <v>0.90823468203118873</v>
      </c>
      <c r="O98" s="3">
        <f t="shared" si="19"/>
        <v>0.90823468203118873</v>
      </c>
    </row>
    <row r="99" spans="9:15" x14ac:dyDescent="0.2">
      <c r="I99" s="5">
        <f t="shared" si="20"/>
        <v>540</v>
      </c>
      <c r="J99" s="6">
        <f t="shared" si="14"/>
        <v>9</v>
      </c>
      <c r="K99" s="7">
        <f t="shared" si="15"/>
        <v>0.85333311535379452</v>
      </c>
      <c r="L99" s="2">
        <f t="shared" si="16"/>
        <v>4.3167331545396115</v>
      </c>
      <c r="M99" s="3">
        <f t="shared" si="17"/>
        <v>12.099145925526431</v>
      </c>
      <c r="N99" s="13">
        <f t="shared" si="18"/>
        <v>0.85333311535379452</v>
      </c>
      <c r="O99" s="3">
        <f t="shared" si="19"/>
        <v>0.85333311535379452</v>
      </c>
    </row>
    <row r="100" spans="9:15" x14ac:dyDescent="0.2">
      <c r="I100" s="5">
        <f t="shared" si="20"/>
        <v>546</v>
      </c>
      <c r="J100" s="6">
        <f t="shared" si="14"/>
        <v>9.1</v>
      </c>
      <c r="K100" s="7">
        <f t="shared" si="15"/>
        <v>0.8017502746436721</v>
      </c>
      <c r="L100" s="2">
        <f t="shared" si="16"/>
        <v>4.3646968562567174</v>
      </c>
      <c r="M100" s="3">
        <f t="shared" si="17"/>
        <v>15.636835954404356</v>
      </c>
      <c r="N100" s="13">
        <f t="shared" si="18"/>
        <v>0.8017502746436721</v>
      </c>
      <c r="O100" s="3">
        <f t="shared" si="19"/>
        <v>0.8017502746436721</v>
      </c>
    </row>
    <row r="101" spans="9:15" x14ac:dyDescent="0.2">
      <c r="I101" s="5">
        <f t="shared" si="20"/>
        <v>552</v>
      </c>
      <c r="J101" s="6">
        <f t="shared" si="14"/>
        <v>9.1999999999999993</v>
      </c>
      <c r="K101" s="7">
        <f t="shared" si="15"/>
        <v>0.75328554737348363</v>
      </c>
      <c r="L101" s="2">
        <f t="shared" si="16"/>
        <v>4.4126605579738243</v>
      </c>
      <c r="M101" s="3">
        <f t="shared" si="17"/>
        <v>19.429516507728618</v>
      </c>
      <c r="N101" s="13">
        <f t="shared" si="18"/>
        <v>0.75328554737348363</v>
      </c>
      <c r="O101" s="3">
        <f t="shared" si="19"/>
        <v>0.75328554737348363</v>
      </c>
    </row>
    <row r="102" spans="9:15" x14ac:dyDescent="0.2">
      <c r="I102" s="5">
        <f t="shared" si="20"/>
        <v>558</v>
      </c>
      <c r="J102" s="6">
        <f t="shared" si="14"/>
        <v>9.3000000000000007</v>
      </c>
      <c r="K102" s="7">
        <f t="shared" si="15"/>
        <v>0.7077504477737272</v>
      </c>
      <c r="L102" s="2">
        <f t="shared" si="16"/>
        <v>4.460624259690932</v>
      </c>
      <c r="M102" s="3">
        <f t="shared" si="17"/>
        <v>23.391323826484982</v>
      </c>
      <c r="N102" s="13">
        <f t="shared" si="18"/>
        <v>0.7077504477737272</v>
      </c>
      <c r="O102" s="3">
        <f t="shared" si="19"/>
        <v>0.7077504477737272</v>
      </c>
    </row>
    <row r="103" spans="9:15" x14ac:dyDescent="0.2">
      <c r="I103" s="5">
        <f t="shared" si="20"/>
        <v>564</v>
      </c>
      <c r="J103" s="6">
        <f t="shared" si="14"/>
        <v>9.4</v>
      </c>
      <c r="K103" s="7">
        <f t="shared" si="15"/>
        <v>0.6649678837865155</v>
      </c>
      <c r="L103" s="2">
        <f t="shared" si="16"/>
        <v>4.5085879614080389</v>
      </c>
      <c r="M103" s="3">
        <f t="shared" si="17"/>
        <v>27.43256523445233</v>
      </c>
      <c r="N103" s="13">
        <f t="shared" si="18"/>
        <v>0.6649678837865155</v>
      </c>
      <c r="O103" s="3">
        <f t="shared" si="19"/>
        <v>0.6649678837865155</v>
      </c>
    </row>
    <row r="104" spans="9:15" x14ac:dyDescent="0.2">
      <c r="I104" s="5">
        <f t="shared" si="20"/>
        <v>570</v>
      </c>
      <c r="J104" s="6">
        <f t="shared" si="14"/>
        <v>9.5</v>
      </c>
      <c r="K104" s="7">
        <f t="shared" si="15"/>
        <v>0.62477146833100394</v>
      </c>
      <c r="L104" s="2">
        <f t="shared" si="16"/>
        <v>4.5565516631251448</v>
      </c>
      <c r="M104" s="3">
        <f t="shared" si="17"/>
        <v>31.46174972059152</v>
      </c>
      <c r="N104" s="13">
        <f t="shared" si="18"/>
        <v>0.62477146833100394</v>
      </c>
      <c r="O104" s="3">
        <f t="shared" si="19"/>
        <v>0.62477146833100394</v>
      </c>
    </row>
    <row r="105" spans="9:15" x14ac:dyDescent="0.2">
      <c r="I105" s="5">
        <f t="shared" si="20"/>
        <v>576</v>
      </c>
      <c r="J105" s="6">
        <f t="shared" si="14"/>
        <v>9.6</v>
      </c>
      <c r="K105" s="7">
        <f t="shared" si="15"/>
        <v>0.58700487220191</v>
      </c>
      <c r="L105" s="2">
        <f t="shared" si="16"/>
        <v>4.6045153648422517</v>
      </c>
      <c r="M105" s="3">
        <f t="shared" si="17"/>
        <v>35.387659234534901</v>
      </c>
      <c r="N105" s="13">
        <f t="shared" si="18"/>
        <v>0.58700487220191</v>
      </c>
      <c r="O105" s="3">
        <f t="shared" si="19"/>
        <v>0.58700487220191</v>
      </c>
    </row>
    <row r="106" spans="9:15" x14ac:dyDescent="0.2">
      <c r="I106" s="5">
        <f t="shared" si="20"/>
        <v>582</v>
      </c>
      <c r="J106" s="6">
        <f t="shared" ref="J106:J169" si="21">I106/60</f>
        <v>9.6999999999999993</v>
      </c>
      <c r="K106" s="7">
        <f t="shared" ref="K106:K169" si="22">IF(I106&lt;$F$23,M106,N106)</f>
        <v>0.55152121608444704</v>
      </c>
      <c r="L106" s="2">
        <f t="shared" ref="L106:L169" si="23">J106/($F$22/60)</f>
        <v>4.6524790665593585</v>
      </c>
      <c r="M106" s="3">
        <f t="shared" ref="M106:M169" si="24">($F$11/2)*(1-COS((3.14*L106)))</f>
        <v>39.121413802428116</v>
      </c>
      <c r="N106" s="13">
        <f t="shared" ref="N106:N169" si="25">(4.34*($F$11))*EXP(-1.3*(L106))</f>
        <v>0.55152121608444704</v>
      </c>
      <c r="O106" s="3">
        <f t="shared" ref="O106:O169" si="26">IF(I106&lt;F$23,M106,N106)</f>
        <v>0.55152121608444704</v>
      </c>
    </row>
    <row r="107" spans="9:15" x14ac:dyDescent="0.2">
      <c r="I107" s="5">
        <f t="shared" si="20"/>
        <v>588</v>
      </c>
      <c r="J107" s="6">
        <f t="shared" si="21"/>
        <v>9.8000000000000007</v>
      </c>
      <c r="K107" s="7">
        <f t="shared" si="22"/>
        <v>0.51818249932113114</v>
      </c>
      <c r="L107" s="2">
        <f t="shared" si="23"/>
        <v>4.7004427682764662</v>
      </c>
      <c r="M107" s="3">
        <f t="shared" si="24"/>
        <v>42.578483710279116</v>
      </c>
      <c r="N107" s="13">
        <f t="shared" si="25"/>
        <v>0.51818249932113114</v>
      </c>
      <c r="O107" s="3">
        <f t="shared" si="26"/>
        <v>0.51818249932113114</v>
      </c>
    </row>
    <row r="108" spans="9:15" x14ac:dyDescent="0.2">
      <c r="I108" s="5">
        <f t="shared" si="20"/>
        <v>594</v>
      </c>
      <c r="J108" s="6">
        <f t="shared" si="21"/>
        <v>9.9</v>
      </c>
      <c r="K108" s="7">
        <f t="shared" si="22"/>
        <v>0.48685906320887734</v>
      </c>
      <c r="L108" s="2">
        <f t="shared" si="23"/>
        <v>4.7484064699935722</v>
      </c>
      <c r="M108" s="3">
        <f t="shared" si="24"/>
        <v>45.680603200323539</v>
      </c>
      <c r="N108" s="13">
        <f t="shared" si="25"/>
        <v>0.48685906320887734</v>
      </c>
      <c r="O108" s="3">
        <f t="shared" si="26"/>
        <v>0.48685906320887734</v>
      </c>
    </row>
    <row r="109" spans="9:15" x14ac:dyDescent="0.2">
      <c r="I109" s="5">
        <f t="shared" si="20"/>
        <v>600</v>
      </c>
      <c r="J109" s="6">
        <f t="shared" si="21"/>
        <v>10</v>
      </c>
      <c r="K109" s="7">
        <f t="shared" si="22"/>
        <v>0.45742908673905397</v>
      </c>
      <c r="L109" s="2">
        <f t="shared" si="23"/>
        <v>4.796370171710679</v>
      </c>
      <c r="M109" s="3">
        <f t="shared" si="24"/>
        <v>48.357542355598667</v>
      </c>
      <c r="N109" s="13">
        <f t="shared" si="25"/>
        <v>0.45742908673905397</v>
      </c>
      <c r="O109" s="3">
        <f t="shared" si="26"/>
        <v>0.45742908673905397</v>
      </c>
    </row>
    <row r="110" spans="9:15" x14ac:dyDescent="0.2">
      <c r="I110" s="5">
        <f t="shared" si="20"/>
        <v>606</v>
      </c>
      <c r="J110" s="6">
        <f t="shared" si="21"/>
        <v>10.1</v>
      </c>
      <c r="K110" s="7">
        <f t="shared" si="22"/>
        <v>0.42977811281938455</v>
      </c>
      <c r="L110" s="2">
        <f t="shared" si="23"/>
        <v>4.8443338734277859</v>
      </c>
      <c r="M110" s="3">
        <f t="shared" si="24"/>
        <v>50.548697058438137</v>
      </c>
      <c r="N110" s="13">
        <f t="shared" si="25"/>
        <v>0.42977811281938455</v>
      </c>
      <c r="O110" s="3">
        <f t="shared" si="26"/>
        <v>0.42977811281938455</v>
      </c>
    </row>
    <row r="111" spans="9:15" x14ac:dyDescent="0.2">
      <c r="I111" s="5">
        <f t="shared" si="20"/>
        <v>612</v>
      </c>
      <c r="J111" s="6">
        <f t="shared" si="21"/>
        <v>10.199999999999999</v>
      </c>
      <c r="K111" s="7">
        <f t="shared" si="22"/>
        <v>0.40379860313509408</v>
      </c>
      <c r="L111" s="2">
        <f t="shared" si="23"/>
        <v>4.8922975751448927</v>
      </c>
      <c r="M111" s="3">
        <f t="shared" si="24"/>
        <v>52.204461027289256</v>
      </c>
      <c r="N111" s="13">
        <f t="shared" si="25"/>
        <v>0.40379860313509408</v>
      </c>
      <c r="O111" s="3">
        <f t="shared" si="26"/>
        <v>0.40379860313509408</v>
      </c>
    </row>
    <row r="112" spans="9:15" x14ac:dyDescent="0.2">
      <c r="I112" s="5">
        <f t="shared" si="20"/>
        <v>618</v>
      </c>
      <c r="J112" s="6">
        <f t="shared" si="21"/>
        <v>10.3</v>
      </c>
      <c r="K112" s="7">
        <f t="shared" si="22"/>
        <v>0.37938951991809938</v>
      </c>
      <c r="L112" s="2">
        <f t="shared" si="23"/>
        <v>4.9402612768619996</v>
      </c>
      <c r="M112" s="3">
        <f t="shared" si="24"/>
        <v>53.287348869853076</v>
      </c>
      <c r="N112" s="13">
        <f t="shared" si="25"/>
        <v>0.37938951991809938</v>
      </c>
      <c r="O112" s="3">
        <f t="shared" si="26"/>
        <v>0.37938951991809938</v>
      </c>
    </row>
    <row r="113" spans="9:15" x14ac:dyDescent="0.2">
      <c r="I113" s="5">
        <f t="shared" si="20"/>
        <v>624</v>
      </c>
      <c r="J113" s="6">
        <f t="shared" si="21"/>
        <v>10.4</v>
      </c>
      <c r="K113" s="7">
        <f t="shared" si="22"/>
        <v>0.3564559329976954</v>
      </c>
      <c r="L113" s="2">
        <f t="shared" si="23"/>
        <v>4.9882249785791064</v>
      </c>
      <c r="M113" s="3">
        <f t="shared" si="24"/>
        <v>53.772844727373183</v>
      </c>
      <c r="N113" s="13">
        <f t="shared" si="25"/>
        <v>0.3564559329976954</v>
      </c>
      <c r="O113" s="3">
        <f t="shared" si="26"/>
        <v>0.3564559329976954</v>
      </c>
    </row>
    <row r="114" spans="9:15" x14ac:dyDescent="0.2">
      <c r="I114" s="5">
        <f t="shared" si="20"/>
        <v>630</v>
      </c>
      <c r="J114" s="6">
        <f t="shared" si="21"/>
        <v>10.5</v>
      </c>
      <c r="K114" s="7">
        <f t="shared" si="22"/>
        <v>0.3349086506044941</v>
      </c>
      <c r="L114" s="2">
        <f t="shared" si="23"/>
        <v>5.0361886802962132</v>
      </c>
      <c r="M114" s="3">
        <f t="shared" si="24"/>
        <v>53.649957297332428</v>
      </c>
      <c r="N114" s="13">
        <f t="shared" si="25"/>
        <v>0.3349086506044941</v>
      </c>
      <c r="O114" s="3">
        <f t="shared" si="26"/>
        <v>0.3349086506044941</v>
      </c>
    </row>
    <row r="115" spans="9:15" x14ac:dyDescent="0.2">
      <c r="I115" s="5">
        <f t="shared" si="20"/>
        <v>636</v>
      </c>
      <c r="J115" s="6">
        <f t="shared" si="21"/>
        <v>10.6</v>
      </c>
      <c r="K115" s="7">
        <f t="shared" si="22"/>
        <v>0.31466387249177352</v>
      </c>
      <c r="L115" s="2">
        <f t="shared" si="23"/>
        <v>5.0841523820133201</v>
      </c>
      <c r="M115" s="3">
        <f t="shared" si="24"/>
        <v>52.921468669213588</v>
      </c>
      <c r="N115" s="13">
        <f t="shared" si="25"/>
        <v>0.31466387249177352</v>
      </c>
      <c r="O115" s="3">
        <f t="shared" si="26"/>
        <v>0.31466387249177352</v>
      </c>
    </row>
    <row r="116" spans="9:15" x14ac:dyDescent="0.2">
      <c r="I116" s="5">
        <f t="shared" si="20"/>
        <v>642</v>
      </c>
      <c r="J116" s="6">
        <f t="shared" si="21"/>
        <v>10.7</v>
      </c>
      <c r="K116" s="7">
        <f t="shared" si="22"/>
        <v>0.29564286402517498</v>
      </c>
      <c r="L116" s="2">
        <f t="shared" si="23"/>
        <v>5.132116083730426</v>
      </c>
      <c r="M116" s="3">
        <f t="shared" si="24"/>
        <v>51.603871339848411</v>
      </c>
      <c r="N116" s="13">
        <f t="shared" si="25"/>
        <v>0.29564286402517498</v>
      </c>
      <c r="O116" s="3">
        <f t="shared" si="26"/>
        <v>0.29564286402517498</v>
      </c>
    </row>
    <row r="117" spans="9:15" x14ac:dyDescent="0.2">
      <c r="I117" s="5">
        <f t="shared" si="20"/>
        <v>648</v>
      </c>
      <c r="J117" s="6">
        <f t="shared" si="21"/>
        <v>10.8</v>
      </c>
      <c r="K117" s="7">
        <f t="shared" si="22"/>
        <v>0.277771649973236</v>
      </c>
      <c r="L117" s="2">
        <f t="shared" si="23"/>
        <v>5.1800797854475338</v>
      </c>
      <c r="M117" s="3">
        <f t="shared" si="24"/>
        <v>49.7269948342853</v>
      </c>
      <c r="N117" s="13">
        <f t="shared" si="25"/>
        <v>0.277771649973236</v>
      </c>
      <c r="O117" s="3">
        <f t="shared" si="26"/>
        <v>0.277771649973236</v>
      </c>
    </row>
    <row r="118" spans="9:15" x14ac:dyDescent="0.2">
      <c r="I118" s="5">
        <f t="shared" si="20"/>
        <v>654</v>
      </c>
      <c r="J118" s="6">
        <f t="shared" si="21"/>
        <v>10.9</v>
      </c>
      <c r="K118" s="7">
        <f t="shared" si="22"/>
        <v>0.26098072680788226</v>
      </c>
      <c r="L118" s="2">
        <f t="shared" si="23"/>
        <v>5.2280434871646406</v>
      </c>
      <c r="M118" s="3">
        <f t="shared" si="24"/>
        <v>47.3333303852311</v>
      </c>
      <c r="N118" s="13">
        <f t="shared" si="25"/>
        <v>0.26098072680788226</v>
      </c>
      <c r="O118" s="3">
        <f t="shared" si="26"/>
        <v>0.26098072680788226</v>
      </c>
    </row>
    <row r="119" spans="9:15" x14ac:dyDescent="0.2">
      <c r="I119" s="5">
        <f t="shared" si="20"/>
        <v>660</v>
      </c>
      <c r="J119" s="6">
        <f t="shared" si="21"/>
        <v>11</v>
      </c>
      <c r="K119" s="7">
        <f t="shared" si="22"/>
        <v>0.24520479239595971</v>
      </c>
      <c r="L119" s="2">
        <f t="shared" si="23"/>
        <v>5.2760071888817466</v>
      </c>
      <c r="M119" s="3">
        <f t="shared" si="24"/>
        <v>44.477068959872376</v>
      </c>
      <c r="N119" s="13">
        <f t="shared" si="25"/>
        <v>0.24520479239595971</v>
      </c>
      <c r="O119" s="3">
        <f t="shared" si="26"/>
        <v>0.24520479239595971</v>
      </c>
    </row>
    <row r="120" spans="9:15" x14ac:dyDescent="0.2">
      <c r="I120" s="5">
        <f t="shared" si="20"/>
        <v>666</v>
      </c>
      <c r="J120" s="6">
        <f t="shared" si="21"/>
        <v>11.1</v>
      </c>
      <c r="K120" s="7">
        <f t="shared" si="22"/>
        <v>0.23038249203055583</v>
      </c>
      <c r="L120" s="2">
        <f t="shared" si="23"/>
        <v>5.3239708905988534</v>
      </c>
      <c r="M120" s="3">
        <f t="shared" si="24"/>
        <v>41.222874412509626</v>
      </c>
      <c r="N120" s="13">
        <f t="shared" si="25"/>
        <v>0.23038249203055583</v>
      </c>
      <c r="O120" s="3">
        <f t="shared" si="26"/>
        <v>0.23038249203055583</v>
      </c>
    </row>
    <row r="121" spans="9:15" x14ac:dyDescent="0.2">
      <c r="I121" s="5">
        <f t="shared" si="20"/>
        <v>672</v>
      </c>
      <c r="J121" s="6">
        <f t="shared" si="21"/>
        <v>11.2</v>
      </c>
      <c r="K121" s="7">
        <f t="shared" si="22"/>
        <v>0.21645617981438653</v>
      </c>
      <c r="L121" s="2">
        <f t="shared" si="23"/>
        <v>5.3719345923159603</v>
      </c>
      <c r="M121" s="3">
        <f t="shared" si="24"/>
        <v>37.644419538009799</v>
      </c>
      <c r="N121" s="13">
        <f t="shared" si="25"/>
        <v>0.21645617981438653</v>
      </c>
      <c r="O121" s="3">
        <f t="shared" si="26"/>
        <v>0.21645617981438653</v>
      </c>
    </row>
    <row r="122" spans="9:15" x14ac:dyDescent="0.2">
      <c r="I122" s="5">
        <f t="shared" si="20"/>
        <v>678</v>
      </c>
      <c r="J122" s="6">
        <f t="shared" si="21"/>
        <v>11.3</v>
      </c>
      <c r="K122" s="7">
        <f t="shared" si="22"/>
        <v>0.20337169446723302</v>
      </c>
      <c r="L122" s="2">
        <f t="shared" si="23"/>
        <v>5.419898294033068</v>
      </c>
      <c r="M122" s="3">
        <f t="shared" si="24"/>
        <v>33.822718168850109</v>
      </c>
      <c r="N122" s="13">
        <f t="shared" si="25"/>
        <v>0.20337169446723302</v>
      </c>
      <c r="O122" s="3">
        <f t="shared" si="26"/>
        <v>0.20337169446723302</v>
      </c>
    </row>
    <row r="123" spans="9:15" x14ac:dyDescent="0.2">
      <c r="I123" s="5">
        <f t="shared" si="20"/>
        <v>684</v>
      </c>
      <c r="J123" s="6">
        <f t="shared" si="21"/>
        <v>11.4</v>
      </c>
      <c r="K123" s="7">
        <f t="shared" si="22"/>
        <v>0.1910781486855232</v>
      </c>
      <c r="L123" s="2">
        <f t="shared" si="23"/>
        <v>5.467861995750174</v>
      </c>
      <c r="M123" s="3">
        <f t="shared" si="24"/>
        <v>29.844291075966531</v>
      </c>
      <c r="N123" s="13">
        <f t="shared" si="25"/>
        <v>0.1910781486855232</v>
      </c>
      <c r="O123" s="3">
        <f t="shared" si="26"/>
        <v>0.1910781486855232</v>
      </c>
    </row>
    <row r="124" spans="9:15" x14ac:dyDescent="0.2">
      <c r="I124" s="5">
        <f t="shared" si="20"/>
        <v>690</v>
      </c>
      <c r="J124" s="6">
        <f t="shared" si="21"/>
        <v>11.5</v>
      </c>
      <c r="K124" s="7">
        <f t="shared" si="22"/>
        <v>0.17952773123483734</v>
      </c>
      <c r="L124" s="2">
        <f t="shared" si="23"/>
        <v>5.5158256974672808</v>
      </c>
      <c r="M124" s="3">
        <f t="shared" si="24"/>
        <v>25.799207196185058</v>
      </c>
      <c r="N124" s="13">
        <f t="shared" si="25"/>
        <v>0.17952773123483734</v>
      </c>
      <c r="O124" s="3">
        <f t="shared" si="26"/>
        <v>0.17952773123483734</v>
      </c>
    </row>
    <row r="125" spans="9:15" x14ac:dyDescent="0.2">
      <c r="I125" s="5">
        <f t="shared" si="20"/>
        <v>696</v>
      </c>
      <c r="J125" s="6">
        <f t="shared" si="21"/>
        <v>11.6</v>
      </c>
      <c r="K125" s="7">
        <f t="shared" si="22"/>
        <v>0.16867552100566199</v>
      </c>
      <c r="L125" s="2">
        <f t="shared" si="23"/>
        <v>5.5637893991843876</v>
      </c>
      <c r="M125" s="3">
        <f t="shared" si="24"/>
        <v>21.779044531544741</v>
      </c>
      <c r="N125" s="13">
        <f t="shared" si="25"/>
        <v>0.16867552100566199</v>
      </c>
      <c r="O125" s="3">
        <f t="shared" si="26"/>
        <v>0.16867552100566199</v>
      </c>
    </row>
    <row r="126" spans="9:15" x14ac:dyDescent="0.2">
      <c r="I126" s="5">
        <f t="shared" si="20"/>
        <v>702</v>
      </c>
      <c r="J126" s="6">
        <f t="shared" si="21"/>
        <v>11.7</v>
      </c>
      <c r="K126" s="7">
        <f t="shared" si="22"/>
        <v>0.15847931230922024</v>
      </c>
      <c r="L126" s="2">
        <f t="shared" si="23"/>
        <v>5.6117531009014945</v>
      </c>
      <c r="M126" s="3">
        <f t="shared" si="24"/>
        <v>17.874816884389958</v>
      </c>
      <c r="N126" s="13">
        <f t="shared" si="25"/>
        <v>0.15847931230922024</v>
      </c>
      <c r="O126" s="3">
        <f t="shared" si="26"/>
        <v>0.15847931230922024</v>
      </c>
    </row>
    <row r="127" spans="9:15" x14ac:dyDescent="0.2">
      <c r="I127" s="5">
        <f t="shared" si="20"/>
        <v>708</v>
      </c>
      <c r="J127" s="6">
        <f t="shared" si="21"/>
        <v>11.8</v>
      </c>
      <c r="K127" s="7">
        <f t="shared" si="22"/>
        <v>0.14889945073393487</v>
      </c>
      <c r="L127" s="2">
        <f t="shared" si="23"/>
        <v>5.6597168026186013</v>
      </c>
      <c r="M127" s="3">
        <f t="shared" si="24"/>
        <v>14.174913365566782</v>
      </c>
      <c r="N127" s="13">
        <f t="shared" si="25"/>
        <v>0.14889945073393487</v>
      </c>
      <c r="O127" s="3">
        <f t="shared" si="26"/>
        <v>0.14889945073393487</v>
      </c>
    </row>
    <row r="128" spans="9:15" x14ac:dyDescent="0.2">
      <c r="I128" s="5">
        <f t="shared" si="20"/>
        <v>714</v>
      </c>
      <c r="J128" s="6">
        <f t="shared" si="21"/>
        <v>11.9</v>
      </c>
      <c r="K128" s="7">
        <f t="shared" si="22"/>
        <v>0.13989867892414865</v>
      </c>
      <c r="L128" s="2">
        <f t="shared" si="23"/>
        <v>5.7076805043357082</v>
      </c>
      <c r="M128" s="3">
        <f t="shared" si="24"/>
        <v>10.763097323886194</v>
      </c>
      <c r="N128" s="13">
        <f t="shared" si="25"/>
        <v>0.13989867892414865</v>
      </c>
      <c r="O128" s="3">
        <f t="shared" si="26"/>
        <v>0.13989867892414865</v>
      </c>
    </row>
    <row r="129" spans="9:15" x14ac:dyDescent="0.2">
      <c r="I129" s="5">
        <f t="shared" si="20"/>
        <v>720</v>
      </c>
      <c r="J129" s="6">
        <f t="shared" si="21"/>
        <v>12</v>
      </c>
      <c r="K129" s="7">
        <f t="shared" si="22"/>
        <v>0.13144199168131371</v>
      </c>
      <c r="L129" s="2">
        <f t="shared" si="23"/>
        <v>5.755644206052815</v>
      </c>
      <c r="M129" s="3">
        <f t="shared" si="24"/>
        <v>7.716609999754648</v>
      </c>
      <c r="N129" s="13">
        <f t="shared" si="25"/>
        <v>0.13144199168131371</v>
      </c>
      <c r="O129" s="3">
        <f t="shared" si="26"/>
        <v>0.13144199168131371</v>
      </c>
    </row>
    <row r="130" spans="9:15" x14ac:dyDescent="0.2">
      <c r="I130" s="5">
        <f t="shared" si="20"/>
        <v>726</v>
      </c>
      <c r="J130" s="6">
        <f t="shared" si="21"/>
        <v>12.1</v>
      </c>
      <c r="K130" s="7">
        <f t="shared" si="22"/>
        <v>0.12349649982411848</v>
      </c>
      <c r="L130" s="2">
        <f t="shared" si="23"/>
        <v>5.8036079077699219</v>
      </c>
      <c r="M130" s="3">
        <f t="shared" si="24"/>
        <v>5.1044218349905286</v>
      </c>
      <c r="N130" s="13">
        <f t="shared" si="25"/>
        <v>0.12349649982411848</v>
      </c>
      <c r="O130" s="3">
        <f t="shared" si="26"/>
        <v>0.12349649982411848</v>
      </c>
    </row>
    <row r="131" spans="9:15" x14ac:dyDescent="0.2">
      <c r="I131" s="5">
        <f t="shared" si="20"/>
        <v>732</v>
      </c>
      <c r="J131" s="6">
        <f t="shared" si="21"/>
        <v>12.2</v>
      </c>
      <c r="K131" s="7">
        <f t="shared" si="22"/>
        <v>0.1160313022780886</v>
      </c>
      <c r="L131" s="2">
        <f t="shared" si="23"/>
        <v>5.8515716094870278</v>
      </c>
      <c r="M131" s="3">
        <f t="shared" si="24"/>
        <v>2.9856710280068692</v>
      </c>
      <c r="N131" s="13">
        <f t="shared" si="25"/>
        <v>0.1160313022780886</v>
      </c>
      <c r="O131" s="3">
        <f t="shared" si="26"/>
        <v>0.1160313022780886</v>
      </c>
    </row>
    <row r="132" spans="9:15" x14ac:dyDescent="0.2">
      <c r="I132" s="5">
        <f t="shared" si="20"/>
        <v>738</v>
      </c>
      <c r="J132" s="6">
        <f t="shared" si="21"/>
        <v>12.3</v>
      </c>
      <c r="K132" s="7">
        <f t="shared" si="22"/>
        <v>0.10901736589719779</v>
      </c>
      <c r="L132" s="2">
        <f t="shared" si="23"/>
        <v>5.8995353112041355</v>
      </c>
      <c r="M132" s="3">
        <f t="shared" si="24"/>
        <v>1.4083246844283026</v>
      </c>
      <c r="N132" s="13">
        <f t="shared" si="25"/>
        <v>0.10901736589719779</v>
      </c>
      <c r="O132" s="3">
        <f t="shared" si="26"/>
        <v>0.10901736589719779</v>
      </c>
    </row>
    <row r="133" spans="9:15" x14ac:dyDescent="0.2">
      <c r="I133" s="5">
        <f t="shared" si="20"/>
        <v>744</v>
      </c>
      <c r="J133" s="6">
        <f t="shared" si="21"/>
        <v>12.4</v>
      </c>
      <c r="K133" s="7">
        <f t="shared" si="22"/>
        <v>0.10242741255010315</v>
      </c>
      <c r="L133" s="2">
        <f t="shared" si="23"/>
        <v>5.9474990129212424</v>
      </c>
      <c r="M133" s="3">
        <f t="shared" si="24"/>
        <v>0.40809287380145004</v>
      </c>
      <c r="N133" s="13">
        <f t="shared" si="25"/>
        <v>0.10242741255010315</v>
      </c>
      <c r="O133" s="3">
        <f t="shared" si="26"/>
        <v>0.10242741255010315</v>
      </c>
    </row>
    <row r="134" spans="9:15" x14ac:dyDescent="0.2">
      <c r="I134" s="5">
        <f t="shared" si="20"/>
        <v>750</v>
      </c>
      <c r="J134" s="6">
        <f t="shared" si="21"/>
        <v>12.5</v>
      </c>
      <c r="K134" s="7">
        <f t="shared" si="22"/>
        <v>9.6235813031864029E-2</v>
      </c>
      <c r="L134" s="2">
        <f t="shared" si="23"/>
        <v>5.9954627146383492</v>
      </c>
      <c r="M134" s="3">
        <f t="shared" si="24"/>
        <v>7.6201774293201963E-3</v>
      </c>
      <c r="N134" s="13">
        <f t="shared" si="25"/>
        <v>9.6235813031864029E-2</v>
      </c>
      <c r="O134" s="3">
        <f t="shared" si="26"/>
        <v>9.6235813031864029E-2</v>
      </c>
    </row>
    <row r="135" spans="9:15" x14ac:dyDescent="0.2">
      <c r="I135" s="5">
        <f t="shared" si="20"/>
        <v>756</v>
      </c>
      <c r="J135" s="6">
        <f t="shared" si="21"/>
        <v>12.6</v>
      </c>
      <c r="K135" s="7">
        <f t="shared" si="22"/>
        <v>9.0418487388555763E-2</v>
      </c>
      <c r="L135" s="2">
        <f t="shared" si="23"/>
        <v>6.0434264163554552</v>
      </c>
      <c r="M135" s="3">
        <f t="shared" si="24"/>
        <v>0.21597303014857239</v>
      </c>
      <c r="N135" s="13">
        <f t="shared" si="25"/>
        <v>9.0418487388555763E-2</v>
      </c>
      <c r="O135" s="3">
        <f t="shared" si="26"/>
        <v>9.0418487388555763E-2</v>
      </c>
    </row>
    <row r="136" spans="9:15" x14ac:dyDescent="0.2">
      <c r="I136" s="5">
        <f t="shared" si="20"/>
        <v>762</v>
      </c>
      <c r="J136" s="6">
        <f t="shared" si="21"/>
        <v>12.7</v>
      </c>
      <c r="K136" s="7">
        <f t="shared" si="22"/>
        <v>8.4952811267126338E-2</v>
      </c>
      <c r="L136" s="2">
        <f t="shared" si="23"/>
        <v>6.091390118072562</v>
      </c>
      <c r="M136" s="3">
        <f t="shared" si="24"/>
        <v>1.0284344622898167</v>
      </c>
      <c r="N136" s="13">
        <f t="shared" si="25"/>
        <v>8.4952811267126338E-2</v>
      </c>
      <c r="O136" s="3">
        <f t="shared" si="26"/>
        <v>8.4952811267126338E-2</v>
      </c>
    </row>
    <row r="137" spans="9:15" x14ac:dyDescent="0.2">
      <c r="I137" s="5">
        <f t="shared" si="20"/>
        <v>768</v>
      </c>
      <c r="J137" s="6">
        <f t="shared" si="21"/>
        <v>12.8</v>
      </c>
      <c r="K137" s="7">
        <f t="shared" si="22"/>
        <v>7.9817527926279358E-2</v>
      </c>
      <c r="L137" s="2">
        <f t="shared" si="23"/>
        <v>6.1393538197896698</v>
      </c>
      <c r="M137" s="3">
        <f t="shared" si="24"/>
        <v>2.4266108887258668</v>
      </c>
      <c r="N137" s="13">
        <f t="shared" si="25"/>
        <v>7.9817527926279358E-2</v>
      </c>
      <c r="O137" s="3">
        <f t="shared" si="26"/>
        <v>7.9817527926279358E-2</v>
      </c>
    </row>
    <row r="138" spans="9:15" x14ac:dyDescent="0.2">
      <c r="I138" s="5">
        <f t="shared" si="20"/>
        <v>774</v>
      </c>
      <c r="J138" s="6">
        <f t="shared" si="21"/>
        <v>12.9</v>
      </c>
      <c r="K138" s="7">
        <f t="shared" si="22"/>
        <v>7.4992665566179673E-2</v>
      </c>
      <c r="L138" s="2">
        <f t="shared" si="23"/>
        <v>6.1873175215067766</v>
      </c>
      <c r="M138" s="3">
        <f t="shared" si="24"/>
        <v>4.378848527375415</v>
      </c>
      <c r="N138" s="13">
        <f t="shared" si="25"/>
        <v>7.4992665566179673E-2</v>
      </c>
      <c r="O138" s="3">
        <f t="shared" si="26"/>
        <v>7.4992665566179673E-2</v>
      </c>
    </row>
    <row r="139" spans="9:15" x14ac:dyDescent="0.2">
      <c r="I139" s="5">
        <f t="shared" ref="I139:I202" si="27">I138+$F$12</f>
        <v>780</v>
      </c>
      <c r="J139" s="6">
        <f t="shared" si="21"/>
        <v>13</v>
      </c>
      <c r="K139" s="7">
        <f t="shared" si="22"/>
        <v>7.0459459655468112E-2</v>
      </c>
      <c r="L139" s="2">
        <f t="shared" si="23"/>
        <v>6.2352812232238826</v>
      </c>
      <c r="M139" s="3">
        <f t="shared" si="24"/>
        <v>6.8409500197245814</v>
      </c>
      <c r="N139" s="13">
        <f t="shared" si="25"/>
        <v>7.0459459655468112E-2</v>
      </c>
      <c r="O139" s="3">
        <f t="shared" si="26"/>
        <v>7.0459459655468112E-2</v>
      </c>
    </row>
    <row r="140" spans="9:15" x14ac:dyDescent="0.2">
      <c r="I140" s="5">
        <f t="shared" si="27"/>
        <v>786</v>
      </c>
      <c r="J140" s="6">
        <f t="shared" si="21"/>
        <v>13.1</v>
      </c>
      <c r="K140" s="7">
        <f t="shared" si="22"/>
        <v>6.6200279953503138E-2</v>
      </c>
      <c r="L140" s="2">
        <f t="shared" si="23"/>
        <v>6.2832449249409894</v>
      </c>
      <c r="M140" s="3">
        <f t="shared" si="24"/>
        <v>9.757175029555933</v>
      </c>
      <c r="N140" s="13">
        <f t="shared" si="25"/>
        <v>6.6200279953503138E-2</v>
      </c>
      <c r="O140" s="3">
        <f t="shared" si="26"/>
        <v>6.6200279953503138E-2</v>
      </c>
    </row>
    <row r="141" spans="9:15" x14ac:dyDescent="0.2">
      <c r="I141" s="5">
        <f t="shared" si="27"/>
        <v>792</v>
      </c>
      <c r="J141" s="6">
        <f t="shared" si="21"/>
        <v>13.2</v>
      </c>
      <c r="K141" s="7">
        <f t="shared" si="22"/>
        <v>6.2198561944011306E-2</v>
      </c>
      <c r="L141" s="2">
        <f t="shared" si="23"/>
        <v>6.3312086266580963</v>
      </c>
      <c r="M141" s="3">
        <f t="shared" si="24"/>
        <v>13.06150216699633</v>
      </c>
      <c r="N141" s="13">
        <f t="shared" si="25"/>
        <v>6.2198561944011306E-2</v>
      </c>
      <c r="O141" s="3">
        <f t="shared" si="26"/>
        <v>6.2198561944011306E-2</v>
      </c>
    </row>
    <row r="142" spans="9:15" x14ac:dyDescent="0.2">
      <c r="I142" s="5">
        <f t="shared" si="27"/>
        <v>798</v>
      </c>
      <c r="J142" s="6">
        <f t="shared" si="21"/>
        <v>13.3</v>
      </c>
      <c r="K142" s="7">
        <f t="shared" si="22"/>
        <v>5.8438742413479447E-2</v>
      </c>
      <c r="L142" s="2">
        <f t="shared" si="23"/>
        <v>6.379172328375204</v>
      </c>
      <c r="M142" s="3">
        <f t="shared" si="24"/>
        <v>16.679123668764792</v>
      </c>
      <c r="N142" s="13">
        <f t="shared" si="25"/>
        <v>5.8438742413479447E-2</v>
      </c>
      <c r="O142" s="3">
        <f t="shared" si="26"/>
        <v>5.8438742413479447E-2</v>
      </c>
    </row>
    <row r="143" spans="9:15" x14ac:dyDescent="0.2">
      <c r="I143" s="5">
        <f t="shared" si="27"/>
        <v>804</v>
      </c>
      <c r="J143" s="6">
        <f t="shared" si="21"/>
        <v>13.4</v>
      </c>
      <c r="K143" s="7">
        <f t="shared" si="22"/>
        <v>5.4906198923749067E-2</v>
      </c>
      <c r="L143" s="2">
        <f t="shared" si="23"/>
        <v>6.4271360300923099</v>
      </c>
      <c r="M143" s="3">
        <f t="shared" si="24"/>
        <v>20.528138996055894</v>
      </c>
      <c r="N143" s="13">
        <f t="shared" si="25"/>
        <v>5.4906198923749067E-2</v>
      </c>
      <c r="O143" s="3">
        <f t="shared" si="26"/>
        <v>5.4906198923749067E-2</v>
      </c>
    </row>
    <row r="144" spans="9:15" x14ac:dyDescent="0.2">
      <c r="I144" s="5">
        <f t="shared" si="27"/>
        <v>810</v>
      </c>
      <c r="J144" s="6">
        <f t="shared" si="21"/>
        <v>13.5</v>
      </c>
      <c r="K144" s="7">
        <f t="shared" si="22"/>
        <v>5.1587192943408321E-2</v>
      </c>
      <c r="L144" s="2">
        <f t="shared" si="23"/>
        <v>6.4750997318094168</v>
      </c>
      <c r="M144" s="3">
        <f t="shared" si="24"/>
        <v>24.521409008133546</v>
      </c>
      <c r="N144" s="13">
        <f t="shared" si="25"/>
        <v>5.1587192943408321E-2</v>
      </c>
      <c r="O144" s="3">
        <f t="shared" si="26"/>
        <v>5.1587192943408321E-2</v>
      </c>
    </row>
    <row r="145" spans="9:15" x14ac:dyDescent="0.2">
      <c r="I145" s="5">
        <f t="shared" si="27"/>
        <v>816</v>
      </c>
      <c r="J145" s="6">
        <f t="shared" si="21"/>
        <v>13.6</v>
      </c>
      <c r="K145" s="7">
        <f t="shared" si="22"/>
        <v>4.8468816416817072E-2</v>
      </c>
      <c r="L145" s="2">
        <f t="shared" si="23"/>
        <v>6.5230634335265236</v>
      </c>
      <c r="M145" s="3">
        <f t="shared" si="24"/>
        <v>28.568528734377129</v>
      </c>
      <c r="N145" s="13">
        <f t="shared" si="25"/>
        <v>4.8468816416817072E-2</v>
      </c>
      <c r="O145" s="3">
        <f t="shared" si="26"/>
        <v>4.8468816416817072E-2</v>
      </c>
    </row>
    <row r="146" spans="9:15" x14ac:dyDescent="0.2">
      <c r="I146" s="5">
        <f t="shared" si="27"/>
        <v>822</v>
      </c>
      <c r="J146" s="6">
        <f t="shared" si="21"/>
        <v>13.7</v>
      </c>
      <c r="K146" s="7">
        <f t="shared" si="22"/>
        <v>4.5538941562961975E-2</v>
      </c>
      <c r="L146" s="2">
        <f t="shared" si="23"/>
        <v>6.5710271352436305</v>
      </c>
      <c r="M146" s="3">
        <f t="shared" si="24"/>
        <v>32.577874082540866</v>
      </c>
      <c r="N146" s="13">
        <f t="shared" si="25"/>
        <v>4.5538941562961975E-2</v>
      </c>
      <c r="O146" s="3">
        <f t="shared" si="26"/>
        <v>4.5538941562961975E-2</v>
      </c>
    </row>
    <row r="147" spans="9:15" x14ac:dyDescent="0.2">
      <c r="I147" s="5">
        <f t="shared" si="27"/>
        <v>828</v>
      </c>
      <c r="J147" s="6">
        <f t="shared" si="21"/>
        <v>13.8</v>
      </c>
      <c r="K147" s="7">
        <f t="shared" si="22"/>
        <v>4.2786173708903023E-2</v>
      </c>
      <c r="L147" s="2">
        <f t="shared" si="23"/>
        <v>6.6189908369607373</v>
      </c>
      <c r="M147" s="3">
        <f t="shared" si="24"/>
        <v>36.458676147113508</v>
      </c>
      <c r="N147" s="13">
        <f t="shared" si="25"/>
        <v>4.2786173708903023E-2</v>
      </c>
      <c r="O147" s="3">
        <f t="shared" si="26"/>
        <v>4.2786173708903023E-2</v>
      </c>
    </row>
    <row r="148" spans="9:15" x14ac:dyDescent="0.2">
      <c r="I148" s="5">
        <f t="shared" si="27"/>
        <v>834</v>
      </c>
      <c r="J148" s="6">
        <f t="shared" si="21"/>
        <v>13.9</v>
      </c>
      <c r="K148" s="7">
        <f t="shared" si="22"/>
        <v>4.0199806974375293E-2</v>
      </c>
      <c r="L148" s="2">
        <f t="shared" si="23"/>
        <v>6.6669545386778442</v>
      </c>
      <c r="M148" s="3">
        <f t="shared" si="24"/>
        <v>40.123076156819693</v>
      </c>
      <c r="N148" s="13">
        <f t="shared" si="25"/>
        <v>4.0199806974375293E-2</v>
      </c>
      <c r="O148" s="3">
        <f t="shared" si="26"/>
        <v>4.0199806974375293E-2</v>
      </c>
    </row>
    <row r="149" spans="9:15" x14ac:dyDescent="0.2">
      <c r="I149" s="5">
        <f t="shared" si="27"/>
        <v>840</v>
      </c>
      <c r="J149" s="6">
        <f t="shared" si="21"/>
        <v>14</v>
      </c>
      <c r="K149" s="7">
        <f t="shared" si="22"/>
        <v>3.7769782635196564E-2</v>
      </c>
      <c r="L149" s="2">
        <f t="shared" si="23"/>
        <v>6.714918240394951</v>
      </c>
      <c r="M149" s="3">
        <f t="shared" si="24"/>
        <v>43.488114538623456</v>
      </c>
      <c r="N149" s="13">
        <f t="shared" si="25"/>
        <v>3.7769782635196564E-2</v>
      </c>
      <c r="O149" s="3">
        <f t="shared" si="26"/>
        <v>3.7769782635196564E-2</v>
      </c>
    </row>
    <row r="150" spans="9:15" x14ac:dyDescent="0.2">
      <c r="I150" s="5">
        <f t="shared" si="27"/>
        <v>846</v>
      </c>
      <c r="J150" s="6">
        <f t="shared" si="21"/>
        <v>14.1</v>
      </c>
      <c r="K150" s="7">
        <f t="shared" si="22"/>
        <v>3.5486650003551855E-2</v>
      </c>
      <c r="L150" s="2">
        <f t="shared" si="23"/>
        <v>6.762881942112057</v>
      </c>
      <c r="M150" s="3">
        <f t="shared" si="24"/>
        <v>46.477609067149785</v>
      </c>
      <c r="N150" s="13">
        <f t="shared" si="25"/>
        <v>3.5486650003551855E-2</v>
      </c>
      <c r="O150" s="3">
        <f t="shared" si="26"/>
        <v>3.5486650003551855E-2</v>
      </c>
    </row>
    <row r="151" spans="9:15" x14ac:dyDescent="0.2">
      <c r="I151" s="5">
        <f t="shared" si="27"/>
        <v>852</v>
      </c>
      <c r="J151" s="6">
        <f t="shared" si="21"/>
        <v>14.2</v>
      </c>
      <c r="K151" s="7">
        <f t="shared" si="22"/>
        <v>3.3341529673011065E-2</v>
      </c>
      <c r="L151" s="2">
        <f t="shared" si="23"/>
        <v>6.8108456438291638</v>
      </c>
      <c r="M151" s="3">
        <f t="shared" si="24"/>
        <v>49.023879579473643</v>
      </c>
      <c r="N151" s="13">
        <f t="shared" si="25"/>
        <v>3.3341529673011065E-2</v>
      </c>
      <c r="O151" s="3">
        <f t="shared" si="26"/>
        <v>3.3341529673011065E-2</v>
      </c>
    </row>
    <row r="152" spans="9:15" x14ac:dyDescent="0.2">
      <c r="I152" s="5">
        <f t="shared" si="27"/>
        <v>858</v>
      </c>
      <c r="J152" s="6">
        <f t="shared" si="21"/>
        <v>14.3</v>
      </c>
      <c r="K152" s="7">
        <f t="shared" si="22"/>
        <v>3.1326078985337069E-2</v>
      </c>
      <c r="L152" s="2">
        <f t="shared" si="23"/>
        <v>6.8588093455462715</v>
      </c>
      <c r="M152" s="3">
        <f t="shared" si="24"/>
        <v>51.069280208883661</v>
      </c>
      <c r="N152" s="13">
        <f t="shared" si="25"/>
        <v>3.1326078985337069E-2</v>
      </c>
      <c r="O152" s="3">
        <f t="shared" si="26"/>
        <v>3.1326078985337069E-2</v>
      </c>
    </row>
    <row r="153" spans="9:15" x14ac:dyDescent="0.2">
      <c r="I153" s="5">
        <f t="shared" si="27"/>
        <v>864</v>
      </c>
      <c r="J153" s="6">
        <f t="shared" si="21"/>
        <v>14.4</v>
      </c>
      <c r="K153" s="7">
        <f t="shared" si="22"/>
        <v>2.9432459584778067E-2</v>
      </c>
      <c r="L153" s="2">
        <f t="shared" si="23"/>
        <v>6.9067730472633784</v>
      </c>
      <c r="M153" s="3">
        <f t="shared" si="24"/>
        <v>52.567504448870238</v>
      </c>
      <c r="N153" s="13">
        <f t="shared" si="25"/>
        <v>2.9432459584778067E-2</v>
      </c>
      <c r="O153" s="3">
        <f t="shared" si="26"/>
        <v>2.9432459584778067E-2</v>
      </c>
    </row>
    <row r="154" spans="9:15" x14ac:dyDescent="0.2">
      <c r="I154" s="5">
        <f t="shared" si="27"/>
        <v>870</v>
      </c>
      <c r="J154" s="6">
        <f t="shared" si="21"/>
        <v>14.5</v>
      </c>
      <c r="K154" s="7">
        <f t="shared" si="22"/>
        <v>2.7653306933659787E-2</v>
      </c>
      <c r="L154" s="2">
        <f t="shared" si="23"/>
        <v>6.9547367489804843</v>
      </c>
      <c r="M154" s="3">
        <f t="shared" si="24"/>
        <v>53.484633501558662</v>
      </c>
      <c r="N154" s="13">
        <f t="shared" si="25"/>
        <v>2.7653306933659787E-2</v>
      </c>
      <c r="O154" s="3">
        <f t="shared" si="26"/>
        <v>2.7653306933659787E-2</v>
      </c>
    </row>
    <row r="155" spans="9:15" x14ac:dyDescent="0.2">
      <c r="I155" s="5">
        <f t="shared" si="27"/>
        <v>876</v>
      </c>
      <c r="J155" s="6">
        <f t="shared" si="21"/>
        <v>14.6</v>
      </c>
      <c r="K155" s="7">
        <f t="shared" si="22"/>
        <v>2.598170167071891E-2</v>
      </c>
      <c r="L155" s="2">
        <f t="shared" si="23"/>
        <v>7.0027004506975912</v>
      </c>
      <c r="M155" s="3">
        <f t="shared" si="24"/>
        <v>53.799904176678162</v>
      </c>
      <c r="N155" s="13">
        <f t="shared" si="25"/>
        <v>2.598170167071891E-2</v>
      </c>
      <c r="O155" s="3">
        <f t="shared" si="26"/>
        <v>2.598170167071891E-2</v>
      </c>
    </row>
    <row r="156" spans="9:15" x14ac:dyDescent="0.2">
      <c r="I156" s="5">
        <f t="shared" si="27"/>
        <v>882</v>
      </c>
      <c r="J156" s="6">
        <f t="shared" si="21"/>
        <v>14.7</v>
      </c>
      <c r="K156" s="7">
        <f t="shared" si="22"/>
        <v>2.4411142700787269E-2</v>
      </c>
      <c r="L156" s="2">
        <f t="shared" si="23"/>
        <v>7.050664152414698</v>
      </c>
      <c r="M156" s="3">
        <f t="shared" si="24"/>
        <v>53.50617895634602</v>
      </c>
      <c r="N156" s="13">
        <f t="shared" si="25"/>
        <v>2.4411142700787269E-2</v>
      </c>
      <c r="O156" s="3">
        <f t="shared" si="26"/>
        <v>2.4411142700787269E-2</v>
      </c>
    </row>
    <row r="157" spans="9:15" x14ac:dyDescent="0.2">
      <c r="I157" s="5">
        <f t="shared" si="27"/>
        <v>888</v>
      </c>
      <c r="J157" s="6">
        <f t="shared" si="21"/>
        <v>14.8</v>
      </c>
      <c r="K157" s="7">
        <f t="shared" si="22"/>
        <v>2.2935521911167753E-2</v>
      </c>
      <c r="L157" s="2">
        <f t="shared" si="23"/>
        <v>7.0986278541318057</v>
      </c>
      <c r="M157" s="3">
        <f t="shared" si="24"/>
        <v>52.610107583713656</v>
      </c>
      <c r="N157" s="13">
        <f t="shared" si="25"/>
        <v>2.2935521911167753E-2</v>
      </c>
      <c r="O157" s="3">
        <f t="shared" si="26"/>
        <v>2.2935521911167753E-2</v>
      </c>
    </row>
    <row r="158" spans="9:15" x14ac:dyDescent="0.2">
      <c r="I158" s="5">
        <f t="shared" si="27"/>
        <v>894</v>
      </c>
      <c r="J158" s="6">
        <f t="shared" si="21"/>
        <v>14.9</v>
      </c>
      <c r="K158" s="7">
        <f t="shared" si="22"/>
        <v>2.1549100416372275E-2</v>
      </c>
      <c r="L158" s="2">
        <f t="shared" si="23"/>
        <v>7.1465915558489117</v>
      </c>
      <c r="M158" s="3">
        <f t="shared" si="24"/>
        <v>51.131976517215321</v>
      </c>
      <c r="N158" s="13">
        <f t="shared" si="25"/>
        <v>2.1549100416372275E-2</v>
      </c>
      <c r="O158" s="3">
        <f t="shared" si="26"/>
        <v>2.1549100416372275E-2</v>
      </c>
    </row>
    <row r="159" spans="9:15" x14ac:dyDescent="0.2">
      <c r="I159" s="5">
        <f t="shared" si="27"/>
        <v>900</v>
      </c>
      <c r="J159" s="6">
        <f t="shared" si="21"/>
        <v>15</v>
      </c>
      <c r="K159" s="7">
        <f t="shared" si="22"/>
        <v>2.0246486238832354E-2</v>
      </c>
      <c r="L159" s="2">
        <f t="shared" si="23"/>
        <v>7.1945552575660185</v>
      </c>
      <c r="M159" s="3">
        <f t="shared" si="24"/>
        <v>49.10524965867473</v>
      </c>
      <c r="N159" s="13">
        <f t="shared" si="25"/>
        <v>2.0246486238832354E-2</v>
      </c>
      <c r="O159" s="3">
        <f t="shared" si="26"/>
        <v>2.0246486238832354E-2</v>
      </c>
    </row>
    <row r="160" spans="9:15" x14ac:dyDescent="0.2">
      <c r="I160" s="5">
        <f t="shared" si="27"/>
        <v>906</v>
      </c>
      <c r="J160" s="6">
        <f t="shared" si="21"/>
        <v>15.1</v>
      </c>
      <c r="K160" s="7">
        <f t="shared" si="22"/>
        <v>1.9022613338781587E-2</v>
      </c>
      <c r="L160" s="2">
        <f t="shared" si="23"/>
        <v>7.2425189592831254</v>
      </c>
      <c r="M160" s="3">
        <f t="shared" si="24"/>
        <v>46.575810752879534</v>
      </c>
      <c r="N160" s="13">
        <f t="shared" si="25"/>
        <v>1.9022613338781587E-2</v>
      </c>
      <c r="O160" s="3">
        <f t="shared" si="26"/>
        <v>1.9022613338781587E-2</v>
      </c>
    </row>
    <row r="161" spans="9:15" x14ac:dyDescent="0.2">
      <c r="I161" s="5">
        <f t="shared" si="27"/>
        <v>912</v>
      </c>
      <c r="J161" s="6">
        <f t="shared" si="21"/>
        <v>15.2</v>
      </c>
      <c r="K161" s="7">
        <f t="shared" si="22"/>
        <v>1.7872721911753323E-2</v>
      </c>
      <c r="L161" s="2">
        <f t="shared" si="23"/>
        <v>7.2904826610002322</v>
      </c>
      <c r="M161" s="3">
        <f t="shared" si="24"/>
        <v>43.600924610191306</v>
      </c>
      <c r="N161" s="13">
        <f t="shared" si="25"/>
        <v>1.7872721911753323E-2</v>
      </c>
      <c r="O161" s="3">
        <f t="shared" si="26"/>
        <v>1.7872721911753323E-2</v>
      </c>
    </row>
    <row r="162" spans="9:15" x14ac:dyDescent="0.2">
      <c r="I162" s="5">
        <f t="shared" si="27"/>
        <v>918</v>
      </c>
      <c r="J162" s="6">
        <f t="shared" si="21"/>
        <v>15.3</v>
      </c>
      <c r="K162" s="7">
        <f t="shared" si="22"/>
        <v>1.6792339877068015E-2</v>
      </c>
      <c r="L162" s="2">
        <f t="shared" si="23"/>
        <v>7.3384463627173391</v>
      </c>
      <c r="M162" s="3">
        <f t="shared" si="24"/>
        <v>40.247940669419776</v>
      </c>
      <c r="N162" s="13">
        <f t="shared" si="25"/>
        <v>1.6792339877068015E-2</v>
      </c>
      <c r="O162" s="3">
        <f t="shared" si="26"/>
        <v>1.6792339877068015E-2</v>
      </c>
    </row>
    <row r="163" spans="9:15" x14ac:dyDescent="0.2">
      <c r="I163" s="5">
        <f t="shared" si="27"/>
        <v>924</v>
      </c>
      <c r="J163" s="6">
        <f t="shared" si="21"/>
        <v>15.4</v>
      </c>
      <c r="K163" s="7">
        <f t="shared" si="22"/>
        <v>1.577726548531664E-2</v>
      </c>
      <c r="L163" s="2">
        <f t="shared" si="23"/>
        <v>7.3864100644344459</v>
      </c>
      <c r="M163" s="3">
        <f t="shared" si="24"/>
        <v>36.592768251432254</v>
      </c>
      <c r="N163" s="13">
        <f t="shared" si="25"/>
        <v>1.577726548531664E-2</v>
      </c>
      <c r="O163" s="3">
        <f t="shared" si="26"/>
        <v>1.577726548531664E-2</v>
      </c>
    </row>
    <row r="164" spans="9:15" x14ac:dyDescent="0.2">
      <c r="I164" s="5">
        <f t="shared" si="27"/>
        <v>930</v>
      </c>
      <c r="J164" s="6">
        <f t="shared" si="21"/>
        <v>15.5</v>
      </c>
      <c r="K164" s="7">
        <f t="shared" si="22"/>
        <v>1.4823550977198664E-2</v>
      </c>
      <c r="L164" s="2">
        <f t="shared" si="23"/>
        <v>7.4343737661515528</v>
      </c>
      <c r="M164" s="3">
        <f t="shared" si="24"/>
        <v>32.718158022740326</v>
      </c>
      <c r="N164" s="13">
        <f t="shared" si="25"/>
        <v>1.4823550977198664E-2</v>
      </c>
      <c r="O164" s="3">
        <f t="shared" si="26"/>
        <v>1.4823550977198664E-2</v>
      </c>
    </row>
    <row r="165" spans="9:15" x14ac:dyDescent="0.2">
      <c r="I165" s="5">
        <f t="shared" si="27"/>
        <v>936</v>
      </c>
      <c r="J165" s="6">
        <f t="shared" si="21"/>
        <v>15.6</v>
      </c>
      <c r="K165" s="7">
        <f t="shared" si="22"/>
        <v>1.3927487230161005E-2</v>
      </c>
      <c r="L165" s="2">
        <f t="shared" si="23"/>
        <v>7.4823374678686596</v>
      </c>
      <c r="M165" s="3">
        <f t="shared" si="24"/>
        <v>28.711828575583393</v>
      </c>
      <c r="N165" s="13">
        <f t="shared" si="25"/>
        <v>1.3927487230161005E-2</v>
      </c>
      <c r="O165" s="3">
        <f t="shared" si="26"/>
        <v>1.3927487230161005E-2</v>
      </c>
    </row>
    <row r="166" spans="9:15" x14ac:dyDescent="0.2">
      <c r="I166" s="5">
        <f t="shared" si="27"/>
        <v>942</v>
      </c>
      <c r="J166" s="6">
        <f t="shared" si="21"/>
        <v>15.7</v>
      </c>
      <c r="K166" s="7">
        <f t="shared" si="22"/>
        <v>1.3085589333127208E-2</v>
      </c>
      <c r="L166" s="2">
        <f t="shared" si="23"/>
        <v>7.5303011695857656</v>
      </c>
      <c r="M166" s="3">
        <f t="shared" si="24"/>
        <v>24.664480537484831</v>
      </c>
      <c r="N166" s="13">
        <f t="shared" si="25"/>
        <v>1.3085589333127208E-2</v>
      </c>
      <c r="O166" s="3">
        <f t="shared" si="26"/>
        <v>1.3085589333127208E-2</v>
      </c>
    </row>
    <row r="167" spans="9:15" x14ac:dyDescent="0.2">
      <c r="I167" s="5">
        <f t="shared" si="27"/>
        <v>948</v>
      </c>
      <c r="J167" s="6">
        <f t="shared" si="21"/>
        <v>15.8</v>
      </c>
      <c r="K167" s="7">
        <f t="shared" si="22"/>
        <v>1.2294583033214726E-2</v>
      </c>
      <c r="L167" s="2">
        <f t="shared" si="23"/>
        <v>7.5782648713028733</v>
      </c>
      <c r="M167" s="3">
        <f t="shared" si="24"/>
        <v>20.667743169518296</v>
      </c>
      <c r="N167" s="13">
        <f t="shared" si="25"/>
        <v>1.2294583033214726E-2</v>
      </c>
      <c r="O167" s="3">
        <f t="shared" si="26"/>
        <v>1.2294583033214726E-2</v>
      </c>
    </row>
    <row r="168" spans="9:15" x14ac:dyDescent="0.2">
      <c r="I168" s="5">
        <f t="shared" si="27"/>
        <v>954</v>
      </c>
      <c r="J168" s="6">
        <f t="shared" si="21"/>
        <v>15.9</v>
      </c>
      <c r="K168" s="7">
        <f t="shared" si="22"/>
        <v>1.1551392001730181E-2</v>
      </c>
      <c r="L168" s="2">
        <f t="shared" si="23"/>
        <v>7.6262285730199801</v>
      </c>
      <c r="M168" s="3">
        <f t="shared" si="24"/>
        <v>16.812099940930125</v>
      </c>
      <c r="N168" s="13">
        <f t="shared" si="25"/>
        <v>1.1551392001730181E-2</v>
      </c>
      <c r="O168" s="3">
        <f t="shared" si="26"/>
        <v>1.1551392001730181E-2</v>
      </c>
    </row>
    <row r="169" spans="9:15" x14ac:dyDescent="0.2">
      <c r="I169" s="5">
        <f t="shared" si="27"/>
        <v>960</v>
      </c>
      <c r="J169" s="6">
        <f t="shared" si="21"/>
        <v>16</v>
      </c>
      <c r="K169" s="7">
        <f t="shared" si="22"/>
        <v>1.0853125869917884E-2</v>
      </c>
      <c r="L169" s="2">
        <f t="shared" si="23"/>
        <v>7.674192274737087</v>
      </c>
      <c r="M169" s="3">
        <f t="shared" si="24"/>
        <v>13.184840043722879</v>
      </c>
      <c r="N169" s="13">
        <f t="shared" si="25"/>
        <v>1.0853125869917884E-2</v>
      </c>
      <c r="O169" s="3">
        <f t="shared" si="26"/>
        <v>1.0853125869917884E-2</v>
      </c>
    </row>
    <row r="170" spans="9:15" x14ac:dyDescent="0.2">
      <c r="I170" s="5">
        <f t="shared" si="27"/>
        <v>966</v>
      </c>
      <c r="J170" s="6">
        <f t="shared" ref="J170:J233" si="28">I170/60</f>
        <v>16.100000000000001</v>
      </c>
      <c r="K170" s="7">
        <f t="shared" ref="K170:K233" si="29">IF(I170&lt;$F$23,M170,N170)</f>
        <v>1.0197068987931312E-2</v>
      </c>
      <c r="L170" s="2">
        <f t="shared" ref="L170:L233" si="30">J170/($F$22/60)</f>
        <v>7.7221559764541938</v>
      </c>
      <c r="M170" s="3">
        <f t="shared" ref="M170:M233" si="31">($F$11/2)*(1-COS((3.14*L170)))</f>
        <v>9.8680822235482051</v>
      </c>
      <c r="N170" s="13">
        <f t="shared" ref="N170:N233" si="32">(4.34*($F$11))*EXP(-1.3*(L170))</f>
        <v>1.0197068987931312E-2</v>
      </c>
      <c r="O170" s="3">
        <f t="shared" ref="O170:O233" si="33">IF(I170&lt;F$23,M170,N170)</f>
        <v>1.0197068987931312E-2</v>
      </c>
    </row>
    <row r="171" spans="9:15" x14ac:dyDescent="0.2">
      <c r="I171" s="5">
        <f t="shared" si="27"/>
        <v>972</v>
      </c>
      <c r="J171" s="6">
        <f t="shared" si="28"/>
        <v>16.2</v>
      </c>
      <c r="K171" s="7">
        <f t="shared" si="29"/>
        <v>9.5806698633098437E-3</v>
      </c>
      <c r="L171" s="2">
        <f t="shared" si="30"/>
        <v>7.7701196781712998</v>
      </c>
      <c r="M171" s="3">
        <f t="shared" si="31"/>
        <v>6.93691566605637</v>
      </c>
      <c r="N171" s="13">
        <f t="shared" si="32"/>
        <v>9.5806698633098437E-3</v>
      </c>
      <c r="O171" s="3">
        <f t="shared" si="33"/>
        <v>9.5806698633098437E-3</v>
      </c>
    </row>
    <row r="172" spans="9:15" x14ac:dyDescent="0.2">
      <c r="I172" s="5">
        <f t="shared" si="27"/>
        <v>978</v>
      </c>
      <c r="J172" s="6">
        <f t="shared" si="28"/>
        <v>16.3</v>
      </c>
      <c r="K172" s="7">
        <f t="shared" si="29"/>
        <v>9.001531237885118E-3</v>
      </c>
      <c r="L172" s="2">
        <f t="shared" si="30"/>
        <v>7.8180833798884075</v>
      </c>
      <c r="M172" s="3">
        <f t="shared" si="31"/>
        <v>4.4577000277972418</v>
      </c>
      <c r="N172" s="13">
        <f t="shared" si="32"/>
        <v>9.001531237885118E-3</v>
      </c>
      <c r="O172" s="3">
        <f t="shared" si="33"/>
        <v>9.001531237885118E-3</v>
      </c>
    </row>
    <row r="173" spans="9:15" x14ac:dyDescent="0.2">
      <c r="I173" s="5">
        <f t="shared" si="27"/>
        <v>984</v>
      </c>
      <c r="J173" s="6">
        <f t="shared" si="28"/>
        <v>16.399999999999999</v>
      </c>
      <c r="K173" s="7">
        <f t="shared" si="29"/>
        <v>8.4574007645253583E-3</v>
      </c>
      <c r="L173" s="2">
        <f t="shared" si="30"/>
        <v>7.8660470816055135</v>
      </c>
      <c r="M173" s="3">
        <f t="shared" si="31"/>
        <v>2.4865630978414122</v>
      </c>
      <c r="N173" s="13">
        <f t="shared" si="32"/>
        <v>8.4574007645253583E-3</v>
      </c>
      <c r="O173" s="3">
        <f t="shared" si="33"/>
        <v>8.4574007645253583E-3</v>
      </c>
    </row>
    <row r="174" spans="9:15" x14ac:dyDescent="0.2">
      <c r="I174" s="5">
        <f t="shared" si="27"/>
        <v>990</v>
      </c>
      <c r="J174" s="6">
        <f t="shared" si="28"/>
        <v>16.5</v>
      </c>
      <c r="K174" s="7">
        <f t="shared" si="29"/>
        <v>7.9461622474577085E-3</v>
      </c>
      <c r="L174" s="2">
        <f t="shared" si="30"/>
        <v>7.9140107833226203</v>
      </c>
      <c r="M174" s="3">
        <f t="shared" si="31"/>
        <v>1.0681301020569092</v>
      </c>
      <c r="N174" s="13">
        <f t="shared" si="32"/>
        <v>7.9461622474577085E-3</v>
      </c>
      <c r="O174" s="3">
        <f t="shared" si="33"/>
        <v>7.9461622474577085E-3</v>
      </c>
    </row>
    <row r="175" spans="9:15" x14ac:dyDescent="0.2">
      <c r="I175" s="5">
        <f t="shared" si="27"/>
        <v>996</v>
      </c>
      <c r="J175" s="6">
        <f t="shared" si="28"/>
        <v>16.600000000000001</v>
      </c>
      <c r="K175" s="7">
        <f t="shared" si="29"/>
        <v>7.4658274121015503E-3</v>
      </c>
      <c r="L175" s="2">
        <f t="shared" si="30"/>
        <v>7.961974485039728</v>
      </c>
      <c r="M175" s="3">
        <f t="shared" si="31"/>
        <v>0.23451341774931214</v>
      </c>
      <c r="N175" s="13">
        <f t="shared" si="32"/>
        <v>7.4658274121015503E-3</v>
      </c>
      <c r="O175" s="3">
        <f t="shared" si="33"/>
        <v>7.4658274121015503E-3</v>
      </c>
    </row>
    <row r="176" spans="9:15" x14ac:dyDescent="0.2">
      <c r="I176" s="5">
        <f t="shared" si="27"/>
        <v>1002</v>
      </c>
      <c r="J176" s="6">
        <f t="shared" si="28"/>
        <v>16.7</v>
      </c>
      <c r="K176" s="7">
        <f t="shared" si="29"/>
        <v>7.0145281724042453E-3</v>
      </c>
      <c r="L176" s="2">
        <f t="shared" si="30"/>
        <v>8.009938186756834</v>
      </c>
      <c r="M176" s="3">
        <f t="shared" si="31"/>
        <v>4.5855708499791927E-3</v>
      </c>
      <c r="N176" s="13">
        <f t="shared" si="32"/>
        <v>7.0145281724042453E-3</v>
      </c>
      <c r="O176" s="3">
        <f t="shared" si="33"/>
        <v>7.0145281724042453E-3</v>
      </c>
    </row>
    <row r="177" spans="9:15" x14ac:dyDescent="0.2">
      <c r="I177" s="5">
        <f t="shared" si="27"/>
        <v>1008</v>
      </c>
      <c r="J177" s="6">
        <f t="shared" si="28"/>
        <v>16.8</v>
      </c>
      <c r="K177" s="7">
        <f t="shared" si="29"/>
        <v>6.5905093656059427E-3</v>
      </c>
      <c r="L177" s="2">
        <f t="shared" si="30"/>
        <v>8.0579018884739408</v>
      </c>
      <c r="M177" s="3">
        <f t="shared" si="31"/>
        <v>0.38355197451170492</v>
      </c>
      <c r="N177" s="13">
        <f t="shared" si="32"/>
        <v>6.5905093656059427E-3</v>
      </c>
      <c r="O177" s="3">
        <f t="shared" si="33"/>
        <v>6.5905093656059427E-3</v>
      </c>
    </row>
    <row r="178" spans="9:15" x14ac:dyDescent="0.2">
      <c r="I178" s="5">
        <f t="shared" si="27"/>
        <v>1014</v>
      </c>
      <c r="J178" s="6">
        <f t="shared" si="28"/>
        <v>16.899999999999999</v>
      </c>
      <c r="K178" s="7">
        <f t="shared" si="29"/>
        <v>6.1921219261782783E-3</v>
      </c>
      <c r="L178" s="2">
        <f t="shared" si="30"/>
        <v>8.1058655901910477</v>
      </c>
      <c r="M178" s="3">
        <f t="shared" si="31"/>
        <v>1.3628330820257939</v>
      </c>
      <c r="N178" s="13">
        <f t="shared" si="32"/>
        <v>6.1921219261782783E-3</v>
      </c>
      <c r="O178" s="3">
        <f t="shared" si="33"/>
        <v>6.1921219261782783E-3</v>
      </c>
    </row>
    <row r="179" spans="9:15" x14ac:dyDescent="0.2">
      <c r="I179" s="5">
        <f t="shared" si="27"/>
        <v>1020</v>
      </c>
      <c r="J179" s="6">
        <f t="shared" si="28"/>
        <v>17</v>
      </c>
      <c r="K179" s="7">
        <f t="shared" si="29"/>
        <v>5.8178164723892353E-3</v>
      </c>
      <c r="L179" s="2">
        <f t="shared" si="30"/>
        <v>8.1538292919081545</v>
      </c>
      <c r="M179" s="3">
        <f t="shared" si="31"/>
        <v>2.9202586220391455</v>
      </c>
      <c r="N179" s="13">
        <f t="shared" si="32"/>
        <v>5.8178164723892353E-3</v>
      </c>
      <c r="O179" s="3">
        <f t="shared" si="33"/>
        <v>5.8178164723892353E-3</v>
      </c>
    </row>
    <row r="180" spans="9:15" x14ac:dyDescent="0.2">
      <c r="I180" s="5">
        <f t="shared" si="27"/>
        <v>1026</v>
      </c>
      <c r="J180" s="6">
        <f t="shared" si="28"/>
        <v>17.100000000000001</v>
      </c>
      <c r="K180" s="7">
        <f t="shared" si="29"/>
        <v>5.4661372805515232E-3</v>
      </c>
      <c r="L180" s="2">
        <f t="shared" si="30"/>
        <v>8.2017929936252614</v>
      </c>
      <c r="M180" s="3">
        <f t="shared" si="31"/>
        <v>5.0205695187159574</v>
      </c>
      <c r="N180" s="13">
        <f t="shared" si="32"/>
        <v>5.4661372805515232E-3</v>
      </c>
      <c r="O180" s="3">
        <f t="shared" si="33"/>
        <v>5.4661372805515232E-3</v>
      </c>
    </row>
    <row r="181" spans="9:15" x14ac:dyDescent="0.2">
      <c r="I181" s="5">
        <f t="shared" si="27"/>
        <v>1032</v>
      </c>
      <c r="J181" s="6">
        <f t="shared" si="28"/>
        <v>17.2</v>
      </c>
      <c r="K181" s="7">
        <f t="shared" si="29"/>
        <v>5.1357166235195296E-3</v>
      </c>
      <c r="L181" s="2">
        <f t="shared" si="30"/>
        <v>8.2497566953423682</v>
      </c>
      <c r="M181" s="3">
        <f t="shared" si="31"/>
        <v>7.6162161337064083</v>
      </c>
      <c r="N181" s="13">
        <f t="shared" si="32"/>
        <v>5.1357166235195296E-3</v>
      </c>
      <c r="O181" s="3">
        <f t="shared" si="33"/>
        <v>5.1357166235195296E-3</v>
      </c>
    </row>
    <row r="182" spans="9:15" x14ac:dyDescent="0.2">
      <c r="I182" s="5">
        <f t="shared" si="27"/>
        <v>1038</v>
      </c>
      <c r="J182" s="6">
        <f t="shared" si="28"/>
        <v>17.3</v>
      </c>
      <c r="K182" s="7">
        <f t="shared" si="29"/>
        <v>4.825269451416629E-3</v>
      </c>
      <c r="L182" s="2">
        <f t="shared" si="30"/>
        <v>8.2977203970594751</v>
      </c>
      <c r="M182" s="3">
        <f t="shared" si="31"/>
        <v>10.648434758255512</v>
      </c>
      <c r="N182" s="13">
        <f t="shared" si="32"/>
        <v>4.825269451416629E-3</v>
      </c>
      <c r="O182" s="3">
        <f t="shared" si="33"/>
        <v>4.825269451416629E-3</v>
      </c>
    </row>
    <row r="183" spans="9:15" x14ac:dyDescent="0.2">
      <c r="I183" s="5">
        <f t="shared" si="27"/>
        <v>1044</v>
      </c>
      <c r="J183" s="6">
        <f t="shared" si="28"/>
        <v>17.399999999999999</v>
      </c>
      <c r="K183" s="7">
        <f t="shared" si="29"/>
        <v>4.5335883939052945E-3</v>
      </c>
      <c r="L183" s="2">
        <f t="shared" si="30"/>
        <v>8.3456840987765801</v>
      </c>
      <c r="M183" s="3">
        <f t="shared" si="31"/>
        <v>14.048577984389821</v>
      </c>
      <c r="N183" s="13">
        <f t="shared" si="32"/>
        <v>4.5335883939052945E-3</v>
      </c>
      <c r="O183" s="3">
        <f t="shared" si="33"/>
        <v>4.5335883939052945E-3</v>
      </c>
    </row>
    <row r="184" spans="9:15" x14ac:dyDescent="0.2">
      <c r="I184" s="5">
        <f t="shared" si="27"/>
        <v>1050</v>
      </c>
      <c r="J184" s="6">
        <f t="shared" si="28"/>
        <v>17.5</v>
      </c>
      <c r="K184" s="7">
        <f t="shared" si="29"/>
        <v>4.2595390645632216E-3</v>
      </c>
      <c r="L184" s="2">
        <f t="shared" si="30"/>
        <v>8.3936478004936887</v>
      </c>
      <c r="M184" s="3">
        <f t="shared" si="31"/>
        <v>17.73966883646467</v>
      </c>
      <c r="N184" s="13">
        <f t="shared" si="32"/>
        <v>4.2595390645632216E-3</v>
      </c>
      <c r="O184" s="3">
        <f t="shared" si="33"/>
        <v>4.2595390645632216E-3</v>
      </c>
    </row>
    <row r="185" spans="9:15" x14ac:dyDescent="0.2">
      <c r="I185" s="5">
        <f t="shared" si="27"/>
        <v>1056</v>
      </c>
      <c r="J185" s="6">
        <f t="shared" si="28"/>
        <v>17.600000000000001</v>
      </c>
      <c r="K185" s="7">
        <f t="shared" si="29"/>
        <v>4.0020556491038107E-3</v>
      </c>
      <c r="L185" s="2">
        <f t="shared" si="30"/>
        <v>8.4416115022107956</v>
      </c>
      <c r="M185" s="3">
        <f t="shared" si="31"/>
        <v>21.63814347856805</v>
      </c>
      <c r="N185" s="13">
        <f t="shared" si="32"/>
        <v>4.0020556491038107E-3</v>
      </c>
      <c r="O185" s="3">
        <f t="shared" si="33"/>
        <v>4.0020556491038107E-3</v>
      </c>
    </row>
    <row r="186" spans="9:15" x14ac:dyDescent="0.2">
      <c r="I186" s="5">
        <f t="shared" si="27"/>
        <v>1062</v>
      </c>
      <c r="J186" s="6">
        <f t="shared" si="28"/>
        <v>17.7</v>
      </c>
      <c r="K186" s="7">
        <f t="shared" si="29"/>
        <v>3.7601367602825512E-3</v>
      </c>
      <c r="L186" s="2">
        <f t="shared" si="30"/>
        <v>8.4895752039279024</v>
      </c>
      <c r="M186" s="3">
        <f t="shared" si="31"/>
        <v>25.655743044052688</v>
      </c>
      <c r="N186" s="13">
        <f t="shared" si="32"/>
        <v>3.7601367602825512E-3</v>
      </c>
      <c r="O186" s="3">
        <f t="shared" si="33"/>
        <v>3.7601367602825512E-3</v>
      </c>
    </row>
    <row r="187" spans="9:15" x14ac:dyDescent="0.2">
      <c r="I187" s="5">
        <f t="shared" si="27"/>
        <v>1068</v>
      </c>
      <c r="J187" s="6">
        <f t="shared" si="28"/>
        <v>17.8</v>
      </c>
      <c r="K187" s="7">
        <f t="shared" si="29"/>
        <v>3.5328415433689142E-3</v>
      </c>
      <c r="L187" s="2">
        <f t="shared" si="30"/>
        <v>8.5375389056450093</v>
      </c>
      <c r="M187" s="3">
        <f t="shared" si="31"/>
        <v>29.701511757430278</v>
      </c>
      <c r="N187" s="13">
        <f t="shared" si="32"/>
        <v>3.5328415433689142E-3</v>
      </c>
      <c r="O187" s="3">
        <f t="shared" si="33"/>
        <v>3.5328415433689142E-3</v>
      </c>
    </row>
    <row r="188" spans="9:15" x14ac:dyDescent="0.2">
      <c r="I188" s="5">
        <f t="shared" si="27"/>
        <v>1074</v>
      </c>
      <c r="J188" s="6">
        <f t="shared" si="28"/>
        <v>17.899999999999999</v>
      </c>
      <c r="K188" s="7">
        <f t="shared" si="29"/>
        <v>3.3192860170371519E-3</v>
      </c>
      <c r="L188" s="2">
        <f t="shared" si="30"/>
        <v>8.5855026073621143</v>
      </c>
      <c r="M188" s="3">
        <f t="shared" si="31"/>
        <v>33.683856112485486</v>
      </c>
      <c r="N188" s="13">
        <f t="shared" si="32"/>
        <v>3.3192860170371519E-3</v>
      </c>
      <c r="O188" s="3">
        <f t="shared" si="33"/>
        <v>3.3192860170371519E-3</v>
      </c>
    </row>
    <row r="189" spans="9:15" x14ac:dyDescent="0.2">
      <c r="I189" s="5">
        <f t="shared" si="27"/>
        <v>1080</v>
      </c>
      <c r="J189" s="6">
        <f t="shared" si="28"/>
        <v>18</v>
      </c>
      <c r="K189" s="7">
        <f t="shared" si="29"/>
        <v>3.1186396354453793E-3</v>
      </c>
      <c r="L189" s="2">
        <f t="shared" si="30"/>
        <v>8.633466309079223</v>
      </c>
      <c r="M189" s="3">
        <f t="shared" si="31"/>
        <v>37.512618488188785</v>
      </c>
      <c r="N189" s="13">
        <f t="shared" si="32"/>
        <v>3.1186396354453793E-3</v>
      </c>
      <c r="O189" s="3">
        <f t="shared" si="33"/>
        <v>3.1186396354453793E-3</v>
      </c>
    </row>
    <row r="190" spans="9:15" x14ac:dyDescent="0.2">
      <c r="I190" s="5">
        <f t="shared" si="27"/>
        <v>1086</v>
      </c>
      <c r="J190" s="6">
        <f t="shared" si="28"/>
        <v>18.100000000000001</v>
      </c>
      <c r="K190" s="7">
        <f t="shared" si="29"/>
        <v>2.9301220581323781E-3</v>
      </c>
      <c r="L190" s="2">
        <f t="shared" si="30"/>
        <v>8.6814300107963298</v>
      </c>
      <c r="M190" s="3">
        <f t="shared" si="31"/>
        <v>41.101118257123787</v>
      </c>
      <c r="N190" s="13">
        <f t="shared" si="32"/>
        <v>2.9301220581323781E-3</v>
      </c>
      <c r="O190" s="3">
        <f t="shared" si="33"/>
        <v>2.9301220581323781E-3</v>
      </c>
    </row>
    <row r="191" spans="9:15" x14ac:dyDescent="0.2">
      <c r="I191" s="5">
        <f t="shared" si="27"/>
        <v>1092</v>
      </c>
      <c r="J191" s="6">
        <f t="shared" si="28"/>
        <v>18.2</v>
      </c>
      <c r="K191" s="7">
        <f t="shared" si="29"/>
        <v>2.7530001151697008E-3</v>
      </c>
      <c r="L191" s="2">
        <f t="shared" si="30"/>
        <v>8.7293937125134349</v>
      </c>
      <c r="M191" s="3">
        <f t="shared" si="31"/>
        <v>44.368114177100487</v>
      </c>
      <c r="N191" s="13">
        <f t="shared" si="32"/>
        <v>2.7530001151697008E-3</v>
      </c>
      <c r="O191" s="3">
        <f t="shared" si="33"/>
        <v>2.7530001151697008E-3</v>
      </c>
    </row>
    <row r="192" spans="9:15" x14ac:dyDescent="0.2">
      <c r="I192" s="5">
        <f t="shared" si="27"/>
        <v>1098</v>
      </c>
      <c r="J192" s="6">
        <f t="shared" si="28"/>
        <v>18.3</v>
      </c>
      <c r="K192" s="7">
        <f t="shared" si="29"/>
        <v>2.5865849557663552E-3</v>
      </c>
      <c r="L192" s="2">
        <f t="shared" si="30"/>
        <v>8.7773574142305435</v>
      </c>
      <c r="M192" s="3">
        <f t="shared" si="31"/>
        <v>47.239643638711364</v>
      </c>
      <c r="N192" s="13">
        <f t="shared" si="32"/>
        <v>2.5865849557663552E-3</v>
      </c>
      <c r="O192" s="3">
        <f t="shared" si="33"/>
        <v>2.5865849557663552E-3</v>
      </c>
    </row>
    <row r="193" spans="9:15" x14ac:dyDescent="0.2">
      <c r="I193" s="5">
        <f t="shared" si="27"/>
        <v>1104</v>
      </c>
      <c r="J193" s="6">
        <f t="shared" si="28"/>
        <v>18.399999999999999</v>
      </c>
      <c r="K193" s="7">
        <f t="shared" si="29"/>
        <v>2.4302293692364998E-3</v>
      </c>
      <c r="L193" s="2">
        <f t="shared" si="30"/>
        <v>8.8253211159476486</v>
      </c>
      <c r="M193" s="3">
        <f t="shared" si="31"/>
        <v>49.650697129494482</v>
      </c>
      <c r="N193" s="13">
        <f t="shared" si="32"/>
        <v>2.4302293692364998E-3</v>
      </c>
      <c r="O193" s="3">
        <f t="shared" si="33"/>
        <v>2.4302293692364998E-3</v>
      </c>
    </row>
    <row r="194" spans="9:15" x14ac:dyDescent="0.2">
      <c r="I194" s="5">
        <f t="shared" si="27"/>
        <v>1110</v>
      </c>
      <c r="J194" s="6">
        <f t="shared" si="28"/>
        <v>18.5</v>
      </c>
      <c r="K194" s="7">
        <f t="shared" si="29"/>
        <v>2.283325267910934E-3</v>
      </c>
      <c r="L194" s="2">
        <f t="shared" si="30"/>
        <v>8.8732848176647572</v>
      </c>
      <c r="M194" s="3">
        <f t="shared" si="31"/>
        <v>51.546690005952676</v>
      </c>
      <c r="N194" s="13">
        <f t="shared" si="32"/>
        <v>2.283325267910934E-3</v>
      </c>
      <c r="O194" s="3">
        <f t="shared" si="33"/>
        <v>2.283325267910934E-3</v>
      </c>
    </row>
    <row r="195" spans="9:15" x14ac:dyDescent="0.2">
      <c r="I195" s="5">
        <f t="shared" si="27"/>
        <v>1116</v>
      </c>
      <c r="J195" s="6">
        <f t="shared" si="28"/>
        <v>18.600000000000001</v>
      </c>
      <c r="K195" s="7">
        <f t="shared" si="29"/>
        <v>2.1453013222033795E-3</v>
      </c>
      <c r="L195" s="2">
        <f t="shared" si="30"/>
        <v>8.921248519381864</v>
      </c>
      <c r="M195" s="3">
        <f t="shared" si="31"/>
        <v>52.884698253487585</v>
      </c>
      <c r="N195" s="13">
        <f t="shared" si="32"/>
        <v>2.1453013222033795E-3</v>
      </c>
      <c r="O195" s="3">
        <f t="shared" si="33"/>
        <v>2.1453013222033795E-3</v>
      </c>
    </row>
    <row r="196" spans="9:15" x14ac:dyDescent="0.2">
      <c r="I196" s="5">
        <f t="shared" si="27"/>
        <v>1122</v>
      </c>
      <c r="J196" s="6">
        <f t="shared" si="28"/>
        <v>18.7</v>
      </c>
      <c r="K196" s="7">
        <f t="shared" si="29"/>
        <v>2.0156207386336808E-3</v>
      </c>
      <c r="L196" s="2">
        <f t="shared" si="30"/>
        <v>8.9692122210989691</v>
      </c>
      <c r="M196" s="3">
        <f t="shared" si="31"/>
        <v>53.634430257471998</v>
      </c>
      <c r="N196" s="13">
        <f t="shared" si="32"/>
        <v>2.0156207386336808E-3</v>
      </c>
      <c r="O196" s="3">
        <f t="shared" si="33"/>
        <v>2.0156207386336808E-3</v>
      </c>
    </row>
    <row r="197" spans="9:15" x14ac:dyDescent="0.2">
      <c r="I197" s="5">
        <f t="shared" si="27"/>
        <v>1128</v>
      </c>
      <c r="J197" s="6">
        <f t="shared" si="28"/>
        <v>18.8</v>
      </c>
      <c r="K197" s="7">
        <f t="shared" si="29"/>
        <v>1.89377917216657E-3</v>
      </c>
      <c r="L197" s="2">
        <f t="shared" si="30"/>
        <v>9.0171759228160777</v>
      </c>
      <c r="M197" s="3">
        <f t="shared" si="31"/>
        <v>53.778912585208381</v>
      </c>
      <c r="N197" s="13">
        <f t="shared" si="32"/>
        <v>1.89377917216657E-3</v>
      </c>
      <c r="O197" s="3">
        <f t="shared" si="33"/>
        <v>1.89377917216657E-3</v>
      </c>
    </row>
    <row r="198" spans="9:15" x14ac:dyDescent="0.2">
      <c r="I198" s="5">
        <f t="shared" si="27"/>
        <v>1134</v>
      </c>
      <c r="J198" s="6">
        <f t="shared" si="28"/>
        <v>18.899999999999999</v>
      </c>
      <c r="K198" s="7">
        <f t="shared" si="29"/>
        <v>1.7793027647468079E-3</v>
      </c>
      <c r="L198" s="2">
        <f t="shared" si="30"/>
        <v>9.0651396245331828</v>
      </c>
      <c r="M198" s="3">
        <f t="shared" si="31"/>
        <v>53.314874253128174</v>
      </c>
      <c r="N198" s="13">
        <f t="shared" si="32"/>
        <v>1.7793027647468079E-3</v>
      </c>
      <c r="O198" s="3">
        <f t="shared" si="33"/>
        <v>1.7793027647468079E-3</v>
      </c>
    </row>
    <row r="199" spans="9:15" x14ac:dyDescent="0.2">
      <c r="I199" s="5">
        <f t="shared" si="27"/>
        <v>1140</v>
      </c>
      <c r="J199" s="6">
        <f t="shared" si="28"/>
        <v>19</v>
      </c>
      <c r="K199" s="7">
        <f t="shared" si="29"/>
        <v>1.6717463024021324E-3</v>
      </c>
      <c r="L199" s="2">
        <f t="shared" si="30"/>
        <v>9.1131033262502896</v>
      </c>
      <c r="M199" s="3">
        <f t="shared" si="31"/>
        <v>52.252820779679041</v>
      </c>
      <c r="N199" s="13">
        <f t="shared" si="32"/>
        <v>1.6717463024021324E-3</v>
      </c>
      <c r="O199" s="3">
        <f t="shared" si="33"/>
        <v>1.6717463024021324E-3</v>
      </c>
    </row>
    <row r="200" spans="9:15" x14ac:dyDescent="0.2">
      <c r="I200" s="5">
        <f t="shared" si="27"/>
        <v>1146</v>
      </c>
      <c r="J200" s="6">
        <f t="shared" si="28"/>
        <v>19.100000000000001</v>
      </c>
      <c r="K200" s="7">
        <f t="shared" si="29"/>
        <v>1.5706914837469378E-3</v>
      </c>
      <c r="L200" s="2">
        <f t="shared" si="30"/>
        <v>9.1610670279673982</v>
      </c>
      <c r="M200" s="3">
        <f t="shared" si="31"/>
        <v>50.616796347391578</v>
      </c>
      <c r="N200" s="13">
        <f t="shared" si="32"/>
        <v>1.5706914837469378E-3</v>
      </c>
      <c r="O200" s="3">
        <f t="shared" si="33"/>
        <v>1.5706914837469378E-3</v>
      </c>
    </row>
    <row r="201" spans="9:15" x14ac:dyDescent="0.2">
      <c r="I201" s="5">
        <f t="shared" si="27"/>
        <v>1152</v>
      </c>
      <c r="J201" s="6">
        <f t="shared" si="28"/>
        <v>19.2</v>
      </c>
      <c r="K201" s="7">
        <f t="shared" si="29"/>
        <v>1.4757452931525733E-3</v>
      </c>
      <c r="L201" s="2">
        <f t="shared" si="30"/>
        <v>9.2090307296845033</v>
      </c>
      <c r="M201" s="3">
        <f t="shared" si="31"/>
        <v>48.443839458618172</v>
      </c>
      <c r="N201" s="13">
        <f t="shared" si="32"/>
        <v>1.4757452931525733E-3</v>
      </c>
      <c r="O201" s="3">
        <f t="shared" si="33"/>
        <v>1.4757452931525733E-3</v>
      </c>
    </row>
    <row r="202" spans="9:15" x14ac:dyDescent="0.2">
      <c r="I202" s="5">
        <f t="shared" si="27"/>
        <v>1158</v>
      </c>
      <c r="J202" s="6">
        <f t="shared" si="28"/>
        <v>19.3</v>
      </c>
      <c r="K202" s="7">
        <f t="shared" si="29"/>
        <v>1.3865384722572618E-3</v>
      </c>
      <c r="L202" s="2">
        <f t="shared" si="30"/>
        <v>9.2569944314016102</v>
      </c>
      <c r="M202" s="3">
        <f t="shared" si="31"/>
        <v>45.783144408534014</v>
      </c>
      <c r="N202" s="13">
        <f t="shared" si="32"/>
        <v>1.3865384722572618E-3</v>
      </c>
      <c r="O202" s="3">
        <f t="shared" si="33"/>
        <v>1.3865384722572618E-3</v>
      </c>
    </row>
    <row r="203" spans="9:15" x14ac:dyDescent="0.2">
      <c r="I203" s="5">
        <f t="shared" ref="I203:I266" si="34">I202+$F$12</f>
        <v>1164</v>
      </c>
      <c r="J203" s="6">
        <f t="shared" si="28"/>
        <v>19.399999999999999</v>
      </c>
      <c r="K203" s="7">
        <f t="shared" si="29"/>
        <v>1.3027240838712564E-3</v>
      </c>
      <c r="L203" s="2">
        <f t="shared" si="30"/>
        <v>9.304958133118717</v>
      </c>
      <c r="M203" s="3">
        <f t="shared" si="31"/>
        <v>42.694947559094381</v>
      </c>
      <c r="N203" s="13">
        <f t="shared" si="32"/>
        <v>1.3027240838712564E-3</v>
      </c>
      <c r="O203" s="3">
        <f t="shared" si="33"/>
        <v>1.3027240838712564E-3</v>
      </c>
    </row>
    <row r="204" spans="9:15" x14ac:dyDescent="0.2">
      <c r="I204" s="5">
        <f t="shared" si="34"/>
        <v>1170</v>
      </c>
      <c r="J204" s="6">
        <f t="shared" si="28"/>
        <v>19.5</v>
      </c>
      <c r="K204" s="7">
        <f t="shared" si="29"/>
        <v>1.2239761626919496E-3</v>
      </c>
      <c r="L204" s="2">
        <f t="shared" si="30"/>
        <v>9.3529218348358238</v>
      </c>
      <c r="M204" s="3">
        <f t="shared" si="31"/>
        <v>39.249163627961643</v>
      </c>
      <c r="N204" s="13">
        <f t="shared" si="32"/>
        <v>1.2239761626919496E-3</v>
      </c>
      <c r="O204" s="3">
        <f t="shared" si="33"/>
        <v>1.2239761626919496E-3</v>
      </c>
    </row>
    <row r="205" spans="9:15" x14ac:dyDescent="0.2">
      <c r="I205" s="5">
        <f t="shared" si="34"/>
        <v>1176</v>
      </c>
      <c r="J205" s="6">
        <f t="shared" si="28"/>
        <v>19.600000000000001</v>
      </c>
      <c r="K205" s="7">
        <f t="shared" si="29"/>
        <v>1.1499884475814762E-3</v>
      </c>
      <c r="L205" s="2">
        <f t="shared" si="30"/>
        <v>9.4008855365529325</v>
      </c>
      <c r="M205" s="3">
        <f t="shared" si="31"/>
        <v>35.523802865911712</v>
      </c>
      <c r="N205" s="13">
        <f t="shared" si="32"/>
        <v>1.1499884475814762E-3</v>
      </c>
      <c r="O205" s="3">
        <f t="shared" si="33"/>
        <v>1.1499884475814762E-3</v>
      </c>
    </row>
    <row r="206" spans="9:15" x14ac:dyDescent="0.2">
      <c r="I206" s="5">
        <f t="shared" si="34"/>
        <v>1182</v>
      </c>
      <c r="J206" s="6">
        <f t="shared" si="28"/>
        <v>19.7</v>
      </c>
      <c r="K206" s="7">
        <f t="shared" si="29"/>
        <v>1.0804731904764235E-3</v>
      </c>
      <c r="L206" s="2">
        <f t="shared" si="30"/>
        <v>9.4488492382700375</v>
      </c>
      <c r="M206" s="3">
        <f t="shared" si="31"/>
        <v>31.60320495676924</v>
      </c>
      <c r="N206" s="13">
        <f t="shared" si="32"/>
        <v>1.0804731904764235E-3</v>
      </c>
      <c r="O206" s="3">
        <f t="shared" si="33"/>
        <v>1.0804731904764235E-3</v>
      </c>
    </row>
    <row r="207" spans="9:15" x14ac:dyDescent="0.2">
      <c r="I207" s="5">
        <f t="shared" si="34"/>
        <v>1188</v>
      </c>
      <c r="J207" s="6">
        <f t="shared" si="28"/>
        <v>19.8</v>
      </c>
      <c r="K207" s="7">
        <f t="shared" si="29"/>
        <v>1.0151600372973193E-3</v>
      </c>
      <c r="L207" s="2">
        <f t="shared" si="30"/>
        <v>9.4968129399871444</v>
      </c>
      <c r="M207" s="3">
        <f t="shared" si="31"/>
        <v>27.57612962319682</v>
      </c>
      <c r="N207" s="13">
        <f t="shared" si="32"/>
        <v>1.0151600372973193E-3</v>
      </c>
      <c r="O207" s="3">
        <f t="shared" si="33"/>
        <v>1.0151600372973193E-3</v>
      </c>
    </row>
    <row r="208" spans="9:15" x14ac:dyDescent="0.2">
      <c r="I208" s="5">
        <f t="shared" si="34"/>
        <v>1194</v>
      </c>
      <c r="J208" s="6">
        <f t="shared" si="28"/>
        <v>19.899999999999999</v>
      </c>
      <c r="K208" s="7">
        <f t="shared" si="29"/>
        <v>9.5379497650569585E-4</v>
      </c>
      <c r="L208" s="2">
        <f t="shared" si="30"/>
        <v>9.5447766417042512</v>
      </c>
      <c r="M208" s="3">
        <f t="shared" si="31"/>
        <v>23.533747165754626</v>
      </c>
      <c r="N208" s="13">
        <f t="shared" si="32"/>
        <v>9.5379497650569585E-4</v>
      </c>
      <c r="O208" s="3">
        <f t="shared" si="33"/>
        <v>9.5379497650569585E-4</v>
      </c>
    </row>
    <row r="209" spans="9:15" x14ac:dyDescent="0.2">
      <c r="I209" s="5">
        <f t="shared" si="34"/>
        <v>1200</v>
      </c>
      <c r="J209" s="6">
        <f t="shared" si="28"/>
        <v>20</v>
      </c>
      <c r="K209" s="7">
        <f t="shared" si="29"/>
        <v>8.9613935121942063E-4</v>
      </c>
      <c r="L209" s="2">
        <f t="shared" si="30"/>
        <v>9.5927403434213581</v>
      </c>
      <c r="M209" s="3">
        <f t="shared" si="31"/>
        <v>19.567574428080974</v>
      </c>
      <c r="N209" s="13">
        <f t="shared" si="32"/>
        <v>8.9613935121942063E-4</v>
      </c>
      <c r="O209" s="3">
        <f t="shared" si="33"/>
        <v>8.9613935121942063E-4</v>
      </c>
    </row>
    <row r="210" spans="9:15" x14ac:dyDescent="0.2">
      <c r="I210" s="5">
        <f t="shared" si="34"/>
        <v>1206</v>
      </c>
      <c r="J210" s="6">
        <f t="shared" si="28"/>
        <v>20.100000000000001</v>
      </c>
      <c r="K210" s="7">
        <f t="shared" si="29"/>
        <v>8.4196893104434049E-4</v>
      </c>
      <c r="L210" s="2">
        <f t="shared" si="30"/>
        <v>9.6407040451384649</v>
      </c>
      <c r="M210" s="3">
        <f t="shared" si="31"/>
        <v>15.767402916570607</v>
      </c>
      <c r="N210" s="13">
        <f t="shared" si="32"/>
        <v>8.4196893104434049E-4</v>
      </c>
      <c r="O210" s="3">
        <f t="shared" si="33"/>
        <v>8.4196893104434049E-4</v>
      </c>
    </row>
    <row r="211" spans="9:15" x14ac:dyDescent="0.2">
      <c r="I211" s="5">
        <f t="shared" si="34"/>
        <v>1212</v>
      </c>
      <c r="J211" s="6">
        <f t="shared" si="28"/>
        <v>20.2</v>
      </c>
      <c r="K211" s="7">
        <f t="shared" si="29"/>
        <v>7.9107304001246989E-4</v>
      </c>
      <c r="L211" s="2">
        <f t="shared" si="30"/>
        <v>9.6886677468555717</v>
      </c>
      <c r="M211" s="3">
        <f t="shared" si="31"/>
        <v>12.219265980536743</v>
      </c>
      <c r="N211" s="13">
        <f t="shared" si="32"/>
        <v>7.9107304001246989E-4</v>
      </c>
      <c r="O211" s="3">
        <f t="shared" si="33"/>
        <v>7.9107304001246989E-4</v>
      </c>
    </row>
    <row r="212" spans="9:15" x14ac:dyDescent="0.2">
      <c r="I212" s="5">
        <f t="shared" si="34"/>
        <v>1218</v>
      </c>
      <c r="J212" s="6">
        <f t="shared" si="28"/>
        <v>20.3</v>
      </c>
      <c r="K212" s="7">
        <f t="shared" si="29"/>
        <v>7.4325373723512671E-4</v>
      </c>
      <c r="L212" s="2">
        <f t="shared" si="30"/>
        <v>9.7366314485726786</v>
      </c>
      <c r="M212" s="3">
        <f t="shared" si="31"/>
        <v>9.0034910745438488</v>
      </c>
      <c r="N212" s="13">
        <f t="shared" si="32"/>
        <v>7.4325373723512671E-4</v>
      </c>
      <c r="O212" s="3">
        <f t="shared" si="33"/>
        <v>7.4325373723512671E-4</v>
      </c>
    </row>
    <row r="213" spans="9:15" x14ac:dyDescent="0.2">
      <c r="I213" s="5">
        <f t="shared" si="34"/>
        <v>1224</v>
      </c>
      <c r="J213" s="6">
        <f t="shared" si="28"/>
        <v>20.399999999999999</v>
      </c>
      <c r="K213" s="7">
        <f t="shared" si="29"/>
        <v>6.9832504708449632E-4</v>
      </c>
      <c r="L213" s="2">
        <f t="shared" si="30"/>
        <v>9.7845951502897854</v>
      </c>
      <c r="M213" s="3">
        <f t="shared" si="31"/>
        <v>6.1928811983939775</v>
      </c>
      <c r="N213" s="13">
        <f t="shared" si="32"/>
        <v>6.9832504708449632E-4</v>
      </c>
      <c r="O213" s="3">
        <f t="shared" si="33"/>
        <v>6.9832504708449632E-4</v>
      </c>
    </row>
    <row r="214" spans="9:15" x14ac:dyDescent="0.2">
      <c r="I214" s="5">
        <f t="shared" si="34"/>
        <v>1230</v>
      </c>
      <c r="J214" s="6">
        <f t="shared" si="28"/>
        <v>20.5</v>
      </c>
      <c r="K214" s="7">
        <f t="shared" si="29"/>
        <v>6.5611223590967779E-4</v>
      </c>
      <c r="L214" s="2">
        <f t="shared" si="30"/>
        <v>9.8325588520068923</v>
      </c>
      <c r="M214" s="3">
        <f t="shared" si="31"/>
        <v>3.8510666857509821</v>
      </c>
      <c r="N214" s="13">
        <f t="shared" si="32"/>
        <v>6.5611223590967779E-4</v>
      </c>
      <c r="O214" s="3">
        <f t="shared" si="33"/>
        <v>6.5611223590967779E-4</v>
      </c>
    </row>
    <row r="215" spans="9:15" x14ac:dyDescent="0.2">
      <c r="I215" s="5">
        <f t="shared" si="34"/>
        <v>1236</v>
      </c>
      <c r="J215" s="6">
        <f t="shared" si="28"/>
        <v>20.6</v>
      </c>
      <c r="K215" s="7">
        <f t="shared" si="29"/>
        <v>6.1645113247428584E-4</v>
      </c>
      <c r="L215" s="2">
        <f t="shared" si="30"/>
        <v>9.8805225537239991</v>
      </c>
      <c r="M215" s="3">
        <f t="shared" si="31"/>
        <v>2.0310646558114067</v>
      </c>
      <c r="N215" s="13">
        <f t="shared" si="32"/>
        <v>6.1645113247428584E-4</v>
      </c>
      <c r="O215" s="3">
        <f t="shared" si="33"/>
        <v>6.1645113247428584E-4</v>
      </c>
    </row>
    <row r="216" spans="9:15" x14ac:dyDescent="0.2">
      <c r="I216" s="5">
        <f t="shared" si="34"/>
        <v>1242</v>
      </c>
      <c r="J216" s="6">
        <f t="shared" si="28"/>
        <v>20.7</v>
      </c>
      <c r="K216" s="7">
        <f t="shared" si="29"/>
        <v>5.791874894726756E-4</v>
      </c>
      <c r="L216" s="2">
        <f t="shared" si="30"/>
        <v>9.928486255441106</v>
      </c>
      <c r="M216" s="3">
        <f t="shared" si="31"/>
        <v>0.77407874107400243</v>
      </c>
      <c r="N216" s="13">
        <f t="shared" si="32"/>
        <v>5.791874894726756E-4</v>
      </c>
      <c r="O216" s="3">
        <f t="shared" si="33"/>
        <v>5.791874894726756E-4</v>
      </c>
    </row>
    <row r="217" spans="9:15" x14ac:dyDescent="0.2">
      <c r="I217" s="5">
        <f t="shared" si="34"/>
        <v>1248</v>
      </c>
      <c r="J217" s="6">
        <f t="shared" si="28"/>
        <v>20.8</v>
      </c>
      <c r="K217" s="7">
        <f t="shared" si="29"/>
        <v>5.4417638364165583E-4</v>
      </c>
      <c r="L217" s="2">
        <f t="shared" si="30"/>
        <v>9.9764499571582128</v>
      </c>
      <c r="M217" s="3">
        <f t="shared" si="31"/>
        <v>0.10856626457183051</v>
      </c>
      <c r="N217" s="13">
        <f t="shared" si="32"/>
        <v>5.4417638364165583E-4</v>
      </c>
      <c r="O217" s="3">
        <f t="shared" si="33"/>
        <v>5.4417638364165583E-4</v>
      </c>
    </row>
    <row r="218" spans="9:15" x14ac:dyDescent="0.2">
      <c r="I218" s="5">
        <f t="shared" si="34"/>
        <v>1254</v>
      </c>
      <c r="J218" s="6">
        <f t="shared" si="28"/>
        <v>20.9</v>
      </c>
      <c r="K218" s="7">
        <f t="shared" si="29"/>
        <v>5.1128165213465318E-4</v>
      </c>
      <c r="L218" s="2">
        <f t="shared" si="30"/>
        <v>10.024413658875318</v>
      </c>
      <c r="M218" s="3">
        <f t="shared" si="31"/>
        <v>4.9593985052445833E-2</v>
      </c>
      <c r="N218" s="13">
        <f t="shared" si="32"/>
        <v>5.1128165213465318E-4</v>
      </c>
      <c r="O218" s="3">
        <f t="shared" si="33"/>
        <v>5.1128165213465318E-4</v>
      </c>
    </row>
    <row r="219" spans="9:15" x14ac:dyDescent="0.2">
      <c r="I219" s="5">
        <f t="shared" si="34"/>
        <v>1260</v>
      </c>
      <c r="J219" s="6">
        <f t="shared" si="28"/>
        <v>21</v>
      </c>
      <c r="K219" s="7">
        <f t="shared" si="29"/>
        <v>4.8037536296628188E-4</v>
      </c>
      <c r="L219" s="2">
        <f t="shared" si="30"/>
        <v>10.072377360592426</v>
      </c>
      <c r="M219" s="3">
        <f t="shared" si="31"/>
        <v>0.5984969956052929</v>
      </c>
      <c r="N219" s="13">
        <f t="shared" si="32"/>
        <v>4.8037536296628188E-4</v>
      </c>
      <c r="O219" s="3">
        <f t="shared" si="33"/>
        <v>4.8037536296628188E-4</v>
      </c>
    </row>
    <row r="220" spans="9:15" x14ac:dyDescent="0.2">
      <c r="I220" s="5">
        <f t="shared" si="34"/>
        <v>1266</v>
      </c>
      <c r="J220" s="6">
        <f t="shared" si="28"/>
        <v>21.1</v>
      </c>
      <c r="K220" s="7">
        <f t="shared" si="29"/>
        <v>4.5133731746785518E-4</v>
      </c>
      <c r="L220" s="2">
        <f t="shared" si="30"/>
        <v>10.120341062309533</v>
      </c>
      <c r="M220" s="3">
        <f t="shared" si="31"/>
        <v>1.7428484980443131</v>
      </c>
      <c r="N220" s="13">
        <f t="shared" si="32"/>
        <v>4.5133731746785518E-4</v>
      </c>
      <c r="O220" s="3">
        <f t="shared" si="33"/>
        <v>4.5133731746785518E-4</v>
      </c>
    </row>
    <row r="221" spans="9:15" x14ac:dyDescent="0.2">
      <c r="I221" s="5">
        <f t="shared" si="34"/>
        <v>1272</v>
      </c>
      <c r="J221" s="6">
        <f t="shared" si="28"/>
        <v>21.2</v>
      </c>
      <c r="K221" s="7">
        <f t="shared" si="29"/>
        <v>4.2405458281876508E-4</v>
      </c>
      <c r="L221" s="2">
        <f t="shared" si="30"/>
        <v>10.16830476402664</v>
      </c>
      <c r="M221" s="3">
        <f t="shared" si="31"/>
        <v>3.4567411373334767</v>
      </c>
      <c r="N221" s="13">
        <f t="shared" si="32"/>
        <v>4.2405458281876508E-4</v>
      </c>
      <c r="O221" s="3">
        <f t="shared" si="33"/>
        <v>4.2405458281876508E-4</v>
      </c>
    </row>
    <row r="222" spans="9:15" x14ac:dyDescent="0.2">
      <c r="I222" s="5">
        <f t="shared" si="34"/>
        <v>1278</v>
      </c>
      <c r="J222" s="6">
        <f t="shared" si="28"/>
        <v>21.3</v>
      </c>
      <c r="K222" s="7">
        <f t="shared" si="29"/>
        <v>3.9842105283572986E-4</v>
      </c>
      <c r="L222" s="2">
        <f t="shared" si="30"/>
        <v>10.216268465743747</v>
      </c>
      <c r="M222" s="3">
        <f t="shared" si="31"/>
        <v>5.7013735268316132</v>
      </c>
      <c r="N222" s="13">
        <f t="shared" si="32"/>
        <v>3.9842105283572986E-4</v>
      </c>
      <c r="O222" s="3">
        <f t="shared" si="33"/>
        <v>3.9842105283572986E-4</v>
      </c>
    </row>
    <row r="223" spans="9:15" x14ac:dyDescent="0.2">
      <c r="I223" s="5">
        <f t="shared" si="34"/>
        <v>1284</v>
      </c>
      <c r="J223" s="6">
        <f t="shared" si="28"/>
        <v>21.4</v>
      </c>
      <c r="K223" s="7">
        <f t="shared" si="29"/>
        <v>3.7433703531173707E-4</v>
      </c>
      <c r="L223" s="2">
        <f t="shared" si="30"/>
        <v>10.264232167460852</v>
      </c>
      <c r="M223" s="3">
        <f t="shared" si="31"/>
        <v>8.4259286858153448</v>
      </c>
      <c r="N223" s="13">
        <f t="shared" si="32"/>
        <v>3.7433703531173707E-4</v>
      </c>
      <c r="O223" s="3">
        <f t="shared" si="33"/>
        <v>3.7433703531173707E-4</v>
      </c>
    </row>
    <row r="224" spans="9:15" x14ac:dyDescent="0.2">
      <c r="I224" s="5">
        <f t="shared" si="34"/>
        <v>1290</v>
      </c>
      <c r="J224" s="6">
        <f t="shared" si="28"/>
        <v>21.5</v>
      </c>
      <c r="K224" s="7">
        <f t="shared" si="29"/>
        <v>3.5170886429978691E-4</v>
      </c>
      <c r="L224" s="2">
        <f t="shared" si="30"/>
        <v>10.312195869177961</v>
      </c>
      <c r="M224" s="3">
        <f t="shared" si="31"/>
        <v>11.568724502042057</v>
      </c>
      <c r="N224" s="13">
        <f t="shared" si="32"/>
        <v>3.5170886429978691E-4</v>
      </c>
      <c r="O224" s="3">
        <f t="shared" si="33"/>
        <v>3.5170886429978691E-4</v>
      </c>
    </row>
    <row r="225" spans="9:15" x14ac:dyDescent="0.2">
      <c r="I225" s="5">
        <f t="shared" si="34"/>
        <v>1296</v>
      </c>
      <c r="J225" s="6">
        <f t="shared" si="28"/>
        <v>21.6</v>
      </c>
      <c r="K225" s="7">
        <f t="shared" si="29"/>
        <v>3.3044853583357863E-4</v>
      </c>
      <c r="L225" s="2">
        <f t="shared" si="30"/>
        <v>10.360159570895068</v>
      </c>
      <c r="M225" s="3">
        <f t="shared" si="31"/>
        <v>15.058610173644013</v>
      </c>
      <c r="N225" s="13">
        <f t="shared" si="32"/>
        <v>3.3044853583357863E-4</v>
      </c>
      <c r="O225" s="3">
        <f t="shared" si="33"/>
        <v>3.3044853583357863E-4</v>
      </c>
    </row>
    <row r="226" spans="9:15" x14ac:dyDescent="0.2">
      <c r="I226" s="5">
        <f t="shared" si="34"/>
        <v>1302</v>
      </c>
      <c r="J226" s="6">
        <f t="shared" si="28"/>
        <v>21.7</v>
      </c>
      <c r="K226" s="7">
        <f t="shared" si="29"/>
        <v>3.1047336566837407E-4</v>
      </c>
      <c r="L226" s="2">
        <f t="shared" si="30"/>
        <v>10.408123272612173</v>
      </c>
      <c r="M226" s="3">
        <f t="shared" si="31"/>
        <v>18.81657701584512</v>
      </c>
      <c r="N226" s="13">
        <f t="shared" si="32"/>
        <v>3.1047336566837407E-4</v>
      </c>
      <c r="O226" s="3">
        <f t="shared" si="33"/>
        <v>3.1047336566837407E-4</v>
      </c>
    </row>
    <row r="227" spans="9:15" x14ac:dyDescent="0.2">
      <c r="I227" s="5">
        <f t="shared" si="34"/>
        <v>1308</v>
      </c>
      <c r="J227" s="6">
        <f t="shared" si="28"/>
        <v>21.8</v>
      </c>
      <c r="K227" s="7">
        <f t="shared" si="29"/>
        <v>2.9170566771097279E-4</v>
      </c>
      <c r="L227" s="2">
        <f t="shared" si="30"/>
        <v>10.456086974329281</v>
      </c>
      <c r="M227" s="3">
        <f t="shared" si="31"/>
        <v>22.757547164906423</v>
      </c>
      <c r="N227" s="13">
        <f t="shared" si="32"/>
        <v>2.9170566771097279E-4</v>
      </c>
      <c r="O227" s="3">
        <f t="shared" si="33"/>
        <v>2.9170566771097279E-4</v>
      </c>
    </row>
    <row r="228" spans="9:15" x14ac:dyDescent="0.2">
      <c r="I228" s="5">
        <f t="shared" si="34"/>
        <v>1314</v>
      </c>
      <c r="J228" s="6">
        <f t="shared" si="28"/>
        <v>21.9</v>
      </c>
      <c r="K228" s="7">
        <f t="shared" si="29"/>
        <v>2.7407245188817417E-4</v>
      </c>
      <c r="L228" s="2">
        <f t="shared" si="30"/>
        <v>10.504050676046386</v>
      </c>
      <c r="M228" s="3">
        <f t="shared" si="31"/>
        <v>26.792299684235651</v>
      </c>
      <c r="N228" s="13">
        <f t="shared" si="32"/>
        <v>2.7407245188817417E-4</v>
      </c>
      <c r="O228" s="3">
        <f t="shared" si="33"/>
        <v>2.7407245188817417E-4</v>
      </c>
    </row>
    <row r="229" spans="9:15" x14ac:dyDescent="0.2">
      <c r="I229" s="5">
        <f t="shared" si="34"/>
        <v>1320</v>
      </c>
      <c r="J229" s="6">
        <f t="shared" si="28"/>
        <v>22</v>
      </c>
      <c r="K229" s="7">
        <f t="shared" si="29"/>
        <v>2.5750514027866357E-4</v>
      </c>
      <c r="L229" s="2">
        <f t="shared" si="30"/>
        <v>10.552014377763493</v>
      </c>
      <c r="M229" s="3">
        <f t="shared" si="31"/>
        <v>30.8294904669064</v>
      </c>
      <c r="N229" s="13">
        <f t="shared" si="32"/>
        <v>2.5750514027866357E-4</v>
      </c>
      <c r="O229" s="3">
        <f t="shared" si="33"/>
        <v>2.5750514027866357E-4</v>
      </c>
    </row>
    <row r="230" spans="9:15" x14ac:dyDescent="0.2">
      <c r="I230" s="5">
        <f t="shared" si="34"/>
        <v>1326</v>
      </c>
      <c r="J230" s="6">
        <f t="shared" si="28"/>
        <v>22.1</v>
      </c>
      <c r="K230" s="7">
        <f t="shared" si="29"/>
        <v>2.4193930040436587E-4</v>
      </c>
      <c r="L230" s="2">
        <f t="shared" si="30"/>
        <v>10.599978079480602</v>
      </c>
      <c r="M230" s="3">
        <f t="shared" si="31"/>
        <v>34.777720205335498</v>
      </c>
      <c r="N230" s="13">
        <f t="shared" si="32"/>
        <v>2.4193930040436587E-4</v>
      </c>
      <c r="O230" s="3">
        <f t="shared" si="33"/>
        <v>2.4193930040436587E-4</v>
      </c>
    </row>
    <row r="231" spans="9:15" x14ac:dyDescent="0.2">
      <c r="I231" s="5">
        <f t="shared" si="34"/>
        <v>1332</v>
      </c>
      <c r="J231" s="6">
        <f t="shared" si="28"/>
        <v>22.2</v>
      </c>
      <c r="K231" s="7">
        <f t="shared" si="29"/>
        <v>2.2731439464396695E-4</v>
      </c>
      <c r="L231" s="2">
        <f t="shared" si="30"/>
        <v>10.647941781197707</v>
      </c>
      <c r="M231" s="3">
        <f t="shared" si="31"/>
        <v>38.547603610667444</v>
      </c>
      <c r="N231" s="13">
        <f t="shared" si="32"/>
        <v>2.2731439464396695E-4</v>
      </c>
      <c r="O231" s="3">
        <f t="shared" si="33"/>
        <v>2.2731439464396695E-4</v>
      </c>
    </row>
    <row r="232" spans="9:15" x14ac:dyDescent="0.2">
      <c r="I232" s="5">
        <f t="shared" si="34"/>
        <v>1338</v>
      </c>
      <c r="J232" s="6">
        <f t="shared" si="28"/>
        <v>22.3</v>
      </c>
      <c r="K232" s="7">
        <f t="shared" si="29"/>
        <v>2.1357354479405009E-4</v>
      </c>
      <c r="L232" s="2">
        <f t="shared" si="30"/>
        <v>10.695905482914815</v>
      </c>
      <c r="M232" s="3">
        <f t="shared" si="31"/>
        <v>42.053793036119359</v>
      </c>
      <c r="N232" s="13">
        <f t="shared" si="32"/>
        <v>2.1357354479405009E-4</v>
      </c>
      <c r="O232" s="3">
        <f t="shared" si="33"/>
        <v>2.1357354479405009E-4</v>
      </c>
    </row>
    <row r="233" spans="9:15" x14ac:dyDescent="0.2">
      <c r="I233" s="5">
        <f t="shared" si="34"/>
        <v>1344</v>
      </c>
      <c r="J233" s="6">
        <f t="shared" si="28"/>
        <v>22.4</v>
      </c>
      <c r="K233" s="7">
        <f t="shared" si="29"/>
        <v>2.0066331086220529E-4</v>
      </c>
      <c r="L233" s="2">
        <f t="shared" si="30"/>
        <v>10.743869184631921</v>
      </c>
      <c r="M233" s="3">
        <f t="shared" si="31"/>
        <v>45.216910690798009</v>
      </c>
      <c r="N233" s="13">
        <f t="shared" si="32"/>
        <v>2.0066331086220529E-4</v>
      </c>
      <c r="O233" s="3">
        <f t="shared" si="33"/>
        <v>2.0066331086220529E-4</v>
      </c>
    </row>
    <row r="234" spans="9:15" x14ac:dyDescent="0.2">
      <c r="I234" s="5">
        <f t="shared" si="34"/>
        <v>1350</v>
      </c>
      <c r="J234" s="6">
        <f t="shared" ref="J234:J292" si="35">I234/60</f>
        <v>22.5</v>
      </c>
      <c r="K234" s="7">
        <f t="shared" ref="K234:K292" si="36">IF(I234&lt;$F$23,M234,N234)</f>
        <v>1.8853348323178486E-4</v>
      </c>
      <c r="L234" s="2">
        <f t="shared" ref="L234:L292" si="37">J234/($F$22/60)</f>
        <v>10.791832886349027</v>
      </c>
      <c r="M234" s="3">
        <f t="shared" ref="M234:M292" si="38">($F$11/2)*(1-COS((3.14*L234)))</f>
        <v>47.965345699963088</v>
      </c>
      <c r="N234" s="13">
        <f t="shared" ref="N234:N292" si="39">(4.34*($F$11))*EXP(-1.3*(L234))</f>
        <v>1.8853348323178486E-4</v>
      </c>
      <c r="O234" s="3">
        <f t="shared" ref="O234:O292" si="40">IF(I234&lt;F$23,M234,N234)</f>
        <v>1.8853348323178486E-4</v>
      </c>
    </row>
    <row r="235" spans="9:15" x14ac:dyDescent="0.2">
      <c r="I235" s="5">
        <f t="shared" si="34"/>
        <v>1356</v>
      </c>
      <c r="J235" s="6">
        <f t="shared" si="35"/>
        <v>22.6</v>
      </c>
      <c r="K235" s="7">
        <f t="shared" si="36"/>
        <v>1.7713688739003298E-4</v>
      </c>
      <c r="L235" s="2">
        <f t="shared" si="37"/>
        <v>10.839796588066136</v>
      </c>
      <c r="M235" s="3">
        <f t="shared" si="38"/>
        <v>50.236875327484945</v>
      </c>
      <c r="N235" s="13">
        <f t="shared" si="39"/>
        <v>1.7713688739003298E-4</v>
      </c>
      <c r="O235" s="3">
        <f t="shared" si="40"/>
        <v>1.7713688739003298E-4</v>
      </c>
    </row>
    <row r="236" spans="9:15" x14ac:dyDescent="0.2">
      <c r="I236" s="5">
        <f t="shared" si="34"/>
        <v>1362</v>
      </c>
      <c r="J236" s="6">
        <f t="shared" si="35"/>
        <v>22.7</v>
      </c>
      <c r="K236" s="7">
        <f t="shared" si="36"/>
        <v>1.6642920046013062E-4</v>
      </c>
      <c r="L236" s="2">
        <f t="shared" si="37"/>
        <v>10.887760289783241</v>
      </c>
      <c r="M236" s="3">
        <f t="shared" si="38"/>
        <v>51.980073657104548</v>
      </c>
      <c r="N236" s="13">
        <f t="shared" si="39"/>
        <v>1.6642920046013062E-4</v>
      </c>
      <c r="O236" s="3">
        <f t="shared" si="40"/>
        <v>1.6642920046013062E-4</v>
      </c>
    </row>
    <row r="237" spans="9:15" x14ac:dyDescent="0.2">
      <c r="I237" s="5">
        <f t="shared" si="34"/>
        <v>1368</v>
      </c>
      <c r="J237" s="6">
        <f t="shared" si="35"/>
        <v>22.8</v>
      </c>
      <c r="K237" s="7">
        <f t="shared" si="36"/>
        <v>1.5636877882362952E-4</v>
      </c>
      <c r="L237" s="2">
        <f t="shared" si="37"/>
        <v>10.935723991500348</v>
      </c>
      <c r="M237" s="3">
        <f t="shared" si="38"/>
        <v>53.155475840890986</v>
      </c>
      <c r="N237" s="13">
        <f t="shared" si="39"/>
        <v>1.5636877882362952E-4</v>
      </c>
      <c r="O237" s="3">
        <f t="shared" si="40"/>
        <v>1.5636877882362952E-4</v>
      </c>
    </row>
    <row r="238" spans="9:15" x14ac:dyDescent="0.2">
      <c r="I238" s="5">
        <f t="shared" si="34"/>
        <v>1374</v>
      </c>
      <c r="J238" s="6">
        <f t="shared" si="35"/>
        <v>22.9</v>
      </c>
      <c r="K238" s="7">
        <f t="shared" si="36"/>
        <v>1.469164961628875E-4</v>
      </c>
      <c r="L238" s="2">
        <f t="shared" si="37"/>
        <v>10.983687693217455</v>
      </c>
      <c r="M238" s="3">
        <f t="shared" si="38"/>
        <v>53.736471557085039</v>
      </c>
      <c r="N238" s="13">
        <f t="shared" si="39"/>
        <v>1.469164961628875E-4</v>
      </c>
      <c r="O238" s="3">
        <f t="shared" si="40"/>
        <v>1.469164961628875E-4</v>
      </c>
    </row>
    <row r="239" spans="9:15" x14ac:dyDescent="0.2">
      <c r="I239" s="5">
        <f t="shared" si="34"/>
        <v>1380</v>
      </c>
      <c r="J239" s="6">
        <f t="shared" si="35"/>
        <v>23</v>
      </c>
      <c r="K239" s="7">
        <f t="shared" si="36"/>
        <v>1.3803559129361176E-4</v>
      </c>
      <c r="L239" s="2">
        <f t="shared" si="37"/>
        <v>11.031651394934562</v>
      </c>
      <c r="M239" s="3">
        <f t="shared" si="38"/>
        <v>53.709907450042316</v>
      </c>
      <c r="N239" s="13">
        <f t="shared" si="39"/>
        <v>1.3803559129361176E-4</v>
      </c>
      <c r="O239" s="3">
        <f t="shared" si="40"/>
        <v>1.3803559129361176E-4</v>
      </c>
    </row>
    <row r="240" spans="9:15" x14ac:dyDescent="0.2">
      <c r="I240" s="5">
        <f t="shared" si="34"/>
        <v>1386</v>
      </c>
      <c r="J240" s="6">
        <f t="shared" si="35"/>
        <v>23.1</v>
      </c>
      <c r="K240" s="7">
        <f t="shared" si="36"/>
        <v>1.2969152519572659E-4</v>
      </c>
      <c r="L240" s="2">
        <f t="shared" si="37"/>
        <v>11.07961509665167</v>
      </c>
      <c r="M240" s="3">
        <f t="shared" si="38"/>
        <v>53.076384913434964</v>
      </c>
      <c r="N240" s="13">
        <f t="shared" si="39"/>
        <v>1.2969152519572659E-4</v>
      </c>
      <c r="O240" s="3">
        <f t="shared" si="40"/>
        <v>1.2969152519572659E-4</v>
      </c>
    </row>
    <row r="241" spans="9:15" x14ac:dyDescent="0.2">
      <c r="I241" s="5">
        <f t="shared" si="34"/>
        <v>1392</v>
      </c>
      <c r="J241" s="6">
        <f t="shared" si="35"/>
        <v>23.2</v>
      </c>
      <c r="K241" s="7">
        <f t="shared" si="36"/>
        <v>1.2185184668653109E-4</v>
      </c>
      <c r="L241" s="2">
        <f t="shared" si="37"/>
        <v>11.127578798368775</v>
      </c>
      <c r="M241" s="3">
        <f t="shared" si="38"/>
        <v>51.850246475100235</v>
      </c>
      <c r="N241" s="13">
        <f t="shared" si="39"/>
        <v>1.2185184668653109E-4</v>
      </c>
      <c r="O241" s="3">
        <f t="shared" si="40"/>
        <v>1.2185184668653109E-4</v>
      </c>
    </row>
    <row r="242" spans="9:15" x14ac:dyDescent="0.2">
      <c r="I242" s="5">
        <f t="shared" si="34"/>
        <v>1398</v>
      </c>
      <c r="J242" s="6">
        <f t="shared" si="35"/>
        <v>23.3</v>
      </c>
      <c r="K242" s="7">
        <f t="shared" si="36"/>
        <v>1.1448606621373223E-4</v>
      </c>
      <c r="L242" s="2">
        <f t="shared" si="37"/>
        <v>11.175542500085882</v>
      </c>
      <c r="M242" s="3">
        <f t="shared" si="38"/>
        <v>50.059251091772445</v>
      </c>
      <c r="N242" s="13">
        <f t="shared" si="39"/>
        <v>1.1448606621373223E-4</v>
      </c>
      <c r="O242" s="3">
        <f t="shared" si="40"/>
        <v>1.1448606621373223E-4</v>
      </c>
    </row>
    <row r="243" spans="9:15" x14ac:dyDescent="0.2">
      <c r="I243" s="5">
        <f t="shared" si="34"/>
        <v>1404</v>
      </c>
      <c r="J243" s="6">
        <f t="shared" si="35"/>
        <v>23.4</v>
      </c>
      <c r="K243" s="7">
        <f t="shared" si="36"/>
        <v>1.0756553727752284E-4</v>
      </c>
      <c r="L243" s="2">
        <f t="shared" si="37"/>
        <v>11.223506201802989</v>
      </c>
      <c r="M243" s="3">
        <f t="shared" si="38"/>
        <v>47.743945704810955</v>
      </c>
      <c r="N243" s="13">
        <f t="shared" si="39"/>
        <v>1.0756553727752284E-4</v>
      </c>
      <c r="O243" s="3">
        <f t="shared" si="40"/>
        <v>1.0756553727752284E-4</v>
      </c>
    </row>
    <row r="244" spans="9:15" x14ac:dyDescent="0.2">
      <c r="I244" s="5">
        <f t="shared" si="34"/>
        <v>1410</v>
      </c>
      <c r="J244" s="6">
        <f t="shared" si="35"/>
        <v>23.5</v>
      </c>
      <c r="K244" s="7">
        <f t="shared" si="36"/>
        <v>1.0106334502053431E-4</v>
      </c>
      <c r="L244" s="2">
        <f t="shared" si="37"/>
        <v>11.271469903520096</v>
      </c>
      <c r="M244" s="3">
        <f t="shared" si="38"/>
        <v>44.956747284481153</v>
      </c>
      <c r="N244" s="13">
        <f t="shared" si="39"/>
        <v>1.0106334502053431E-4</v>
      </c>
      <c r="O244" s="3">
        <f t="shared" si="40"/>
        <v>1.0106334502053431E-4</v>
      </c>
    </row>
    <row r="245" spans="9:15" x14ac:dyDescent="0.2">
      <c r="I245" s="5">
        <f t="shared" si="34"/>
        <v>1416</v>
      </c>
      <c r="J245" s="6">
        <f t="shared" si="35"/>
        <v>23.6</v>
      </c>
      <c r="K245" s="7">
        <f t="shared" si="36"/>
        <v>9.4954201552376513E-5</v>
      </c>
      <c r="L245" s="2">
        <f t="shared" si="37"/>
        <v>11.319433605237203</v>
      </c>
      <c r="M245" s="3">
        <f t="shared" si="38"/>
        <v>41.760756144696586</v>
      </c>
      <c r="N245" s="13">
        <f t="shared" si="39"/>
        <v>9.4954201552376513E-5</v>
      </c>
      <c r="O245" s="3">
        <f t="shared" si="40"/>
        <v>9.4954201552376513E-5</v>
      </c>
    </row>
    <row r="246" spans="9:15" x14ac:dyDescent="0.2">
      <c r="I246" s="5">
        <f t="shared" si="34"/>
        <v>1422</v>
      </c>
      <c r="J246" s="6">
        <f t="shared" si="35"/>
        <v>23.7</v>
      </c>
      <c r="K246" s="7">
        <f t="shared" si="36"/>
        <v>8.9214347601668766E-5</v>
      </c>
      <c r="L246" s="2">
        <f t="shared" si="37"/>
        <v>11.367397306954309</v>
      </c>
      <c r="M246" s="3">
        <f t="shared" si="38"/>
        <v>38.228327393982738</v>
      </c>
      <c r="N246" s="13">
        <f t="shared" si="39"/>
        <v>8.9214347601668766E-5</v>
      </c>
      <c r="O246" s="3">
        <f t="shared" si="40"/>
        <v>8.9214347601668766E-5</v>
      </c>
    </row>
    <row r="247" spans="9:15" x14ac:dyDescent="0.2">
      <c r="I247" s="5">
        <f t="shared" si="34"/>
        <v>1428</v>
      </c>
      <c r="J247" s="6">
        <f t="shared" si="35"/>
        <v>23.8</v>
      </c>
      <c r="K247" s="7">
        <f t="shared" si="36"/>
        <v>8.3821460113074685E-5</v>
      </c>
      <c r="L247" s="2">
        <f t="shared" si="37"/>
        <v>11.415361008671416</v>
      </c>
      <c r="M247" s="3">
        <f t="shared" si="38"/>
        <v>34.439432864061786</v>
      </c>
      <c r="N247" s="13">
        <f t="shared" si="39"/>
        <v>8.3821460113074685E-5</v>
      </c>
      <c r="O247" s="3">
        <f t="shared" si="40"/>
        <v>8.3821460113074685E-5</v>
      </c>
    </row>
    <row r="248" spans="9:15" x14ac:dyDescent="0.2">
      <c r="I248" s="5">
        <f t="shared" si="34"/>
        <v>1434</v>
      </c>
      <c r="J248" s="6">
        <f t="shared" si="35"/>
        <v>23.9</v>
      </c>
      <c r="K248" s="7">
        <f t="shared" si="36"/>
        <v>7.8754565429970787E-5</v>
      </c>
      <c r="L248" s="2">
        <f t="shared" si="37"/>
        <v>11.463324710388523</v>
      </c>
      <c r="M248" s="3">
        <f t="shared" si="38"/>
        <v>30.479850600902651</v>
      </c>
      <c r="N248" s="13">
        <f t="shared" si="39"/>
        <v>7.8754565429970787E-5</v>
      </c>
      <c r="O248" s="3">
        <f t="shared" si="40"/>
        <v>7.8754565429970787E-5</v>
      </c>
    </row>
    <row r="249" spans="9:15" x14ac:dyDescent="0.2">
      <c r="I249" s="5">
        <f t="shared" si="34"/>
        <v>1440</v>
      </c>
      <c r="J249" s="6">
        <f t="shared" si="35"/>
        <v>24</v>
      </c>
      <c r="K249" s="7">
        <f t="shared" si="36"/>
        <v>7.3993957725106396E-5</v>
      </c>
      <c r="L249" s="2">
        <f t="shared" si="37"/>
        <v>11.51128841210563</v>
      </c>
      <c r="M249" s="3">
        <f t="shared" si="38"/>
        <v>26.439222906950675</v>
      </c>
      <c r="N249" s="13">
        <f t="shared" si="39"/>
        <v>7.3993957725106396E-5</v>
      </c>
      <c r="O249" s="3">
        <f t="shared" si="40"/>
        <v>7.3993957725106396E-5</v>
      </c>
    </row>
    <row r="250" spans="9:15" x14ac:dyDescent="0.2">
      <c r="I250" s="5">
        <f t="shared" si="34"/>
        <v>1446</v>
      </c>
      <c r="J250" s="6">
        <f t="shared" si="35"/>
        <v>24.1</v>
      </c>
      <c r="K250" s="7">
        <f t="shared" si="36"/>
        <v>6.9521122362021571E-5</v>
      </c>
      <c r="L250" s="2">
        <f t="shared" si="37"/>
        <v>11.559252113822737</v>
      </c>
      <c r="M250" s="3">
        <f t="shared" si="38"/>
        <v>22.409026899169113</v>
      </c>
      <c r="N250" s="13">
        <f t="shared" si="39"/>
        <v>6.9521122362021571E-5</v>
      </c>
      <c r="O250" s="3">
        <f t="shared" si="40"/>
        <v>6.9521122362021571E-5</v>
      </c>
    </row>
    <row r="251" spans="9:15" x14ac:dyDescent="0.2">
      <c r="I251" s="5">
        <f t="shared" si="34"/>
        <v>1452</v>
      </c>
      <c r="J251" s="6">
        <f t="shared" si="35"/>
        <v>24.2</v>
      </c>
      <c r="K251" s="7">
        <f t="shared" si="36"/>
        <v>6.5318663889163194E-5</v>
      </c>
      <c r="L251" s="2">
        <f t="shared" si="37"/>
        <v>11.607215815539844</v>
      </c>
      <c r="M251" s="3">
        <f t="shared" si="38"/>
        <v>18.480503528101284</v>
      </c>
      <c r="N251" s="13">
        <f t="shared" si="39"/>
        <v>6.5318663889163194E-5</v>
      </c>
      <c r="O251" s="3">
        <f t="shared" si="40"/>
        <v>6.5318663889163194E-5</v>
      </c>
    </row>
    <row r="252" spans="9:15" x14ac:dyDescent="0.2">
      <c r="I252" s="5">
        <f t="shared" si="34"/>
        <v>1458</v>
      </c>
      <c r="J252" s="6">
        <f t="shared" si="35"/>
        <v>24.3</v>
      </c>
      <c r="K252" s="7">
        <f t="shared" si="36"/>
        <v>6.1370238386660811E-5</v>
      </c>
      <c r="L252" s="2">
        <f t="shared" si="37"/>
        <v>11.655179517256951</v>
      </c>
      <c r="M252" s="3">
        <f t="shared" si="38"/>
        <v>14.74259194358404</v>
      </c>
      <c r="N252" s="13">
        <f t="shared" si="39"/>
        <v>6.1370238386660811E-5</v>
      </c>
      <c r="O252" s="3">
        <f t="shared" si="40"/>
        <v>6.1370238386660811E-5</v>
      </c>
    </row>
    <row r="253" spans="9:15" x14ac:dyDescent="0.2">
      <c r="I253" s="5">
        <f t="shared" si="34"/>
        <v>1464</v>
      </c>
      <c r="J253" s="6">
        <f t="shared" si="35"/>
        <v>24.4</v>
      </c>
      <c r="K253" s="7">
        <f t="shared" si="36"/>
        <v>5.7660489902648363E-5</v>
      </c>
      <c r="L253" s="2">
        <f t="shared" si="37"/>
        <v>11.703143218974056</v>
      </c>
      <c r="M253" s="3">
        <f t="shared" si="38"/>
        <v>11.279915971694418</v>
      </c>
      <c r="N253" s="13">
        <f t="shared" si="39"/>
        <v>5.7660489902648363E-5</v>
      </c>
      <c r="O253" s="3">
        <f t="shared" si="40"/>
        <v>5.7660489902648363E-5</v>
      </c>
    </row>
    <row r="254" spans="9:15" x14ac:dyDescent="0.2">
      <c r="I254" s="5">
        <f t="shared" si="34"/>
        <v>1470</v>
      </c>
      <c r="J254" s="6">
        <f t="shared" si="35"/>
        <v>24.5</v>
      </c>
      <c r="K254" s="7">
        <f t="shared" si="36"/>
        <v>5.4174990731925386E-5</v>
      </c>
      <c r="L254" s="2">
        <f t="shared" si="37"/>
        <v>11.751106920691164</v>
      </c>
      <c r="M254" s="3">
        <f t="shared" si="38"/>
        <v>8.1708682877483145</v>
      </c>
      <c r="N254" s="13">
        <f t="shared" si="39"/>
        <v>5.4174990731925386E-5</v>
      </c>
      <c r="O254" s="3">
        <f t="shared" si="40"/>
        <v>5.4174990731925386E-5</v>
      </c>
    </row>
    <row r="255" spans="9:15" x14ac:dyDescent="0.2">
      <c r="I255" s="5">
        <f t="shared" si="34"/>
        <v>1476</v>
      </c>
      <c r="J255" s="6">
        <f t="shared" si="35"/>
        <v>24.6</v>
      </c>
      <c r="K255" s="7">
        <f t="shared" si="36"/>
        <v>5.0900185304693543E-5</v>
      </c>
      <c r="L255" s="2">
        <f t="shared" si="37"/>
        <v>11.799070622408271</v>
      </c>
      <c r="M255" s="3">
        <f t="shared" si="38"/>
        <v>5.4858356583994521</v>
      </c>
      <c r="N255" s="13">
        <f t="shared" si="39"/>
        <v>5.0900185304693543E-5</v>
      </c>
      <c r="O255" s="3">
        <f t="shared" si="40"/>
        <v>5.0900185304693543E-5</v>
      </c>
    </row>
    <row r="256" spans="9:15" x14ac:dyDescent="0.2">
      <c r="I256" s="5">
        <f t="shared" si="34"/>
        <v>1482</v>
      </c>
      <c r="J256" s="6">
        <f t="shared" si="35"/>
        <v>24.7</v>
      </c>
      <c r="K256" s="7">
        <f t="shared" si="36"/>
        <v>4.7823337467141674E-5</v>
      </c>
      <c r="L256" s="2">
        <f t="shared" si="37"/>
        <v>11.847034324125376</v>
      </c>
      <c r="M256" s="3">
        <f t="shared" si="38"/>
        <v>3.2856054321710761</v>
      </c>
      <c r="N256" s="13">
        <f t="shared" si="39"/>
        <v>4.7823337467141674E-5</v>
      </c>
      <c r="O256" s="3">
        <f t="shared" si="40"/>
        <v>4.7823337467141674E-5</v>
      </c>
    </row>
    <row r="257" spans="9:15" x14ac:dyDescent="0.2">
      <c r="I257" s="5">
        <f t="shared" si="34"/>
        <v>1488</v>
      </c>
      <c r="J257" s="6">
        <f t="shared" si="35"/>
        <v>24.8</v>
      </c>
      <c r="K257" s="7">
        <f t="shared" si="36"/>
        <v>4.493248094885062E-5</v>
      </c>
      <c r="L257" s="2">
        <f t="shared" si="37"/>
        <v>11.894998025842485</v>
      </c>
      <c r="M257" s="3">
        <f t="shared" si="38"/>
        <v>1.6199893544141648</v>
      </c>
      <c r="N257" s="13">
        <f t="shared" si="39"/>
        <v>4.493248094885062E-5</v>
      </c>
      <c r="O257" s="3">
        <f t="shared" si="40"/>
        <v>4.493248094885062E-5</v>
      </c>
    </row>
    <row r="258" spans="9:15" x14ac:dyDescent="0.2">
      <c r="I258" s="5">
        <f t="shared" si="34"/>
        <v>1494</v>
      </c>
      <c r="J258" s="6">
        <f t="shared" si="35"/>
        <v>24.9</v>
      </c>
      <c r="K258" s="7">
        <f t="shared" si="36"/>
        <v>4.221637282437666E-5</v>
      </c>
      <c r="L258" s="2">
        <f t="shared" si="37"/>
        <v>11.94296172755959</v>
      </c>
      <c r="M258" s="3">
        <f t="shared" si="38"/>
        <v>0.5266958626048619</v>
      </c>
      <c r="N258" s="13">
        <f t="shared" si="39"/>
        <v>4.221637282437666E-5</v>
      </c>
      <c r="O258" s="3">
        <f t="shared" si="40"/>
        <v>4.221637282437666E-5</v>
      </c>
    </row>
    <row r="259" spans="9:15" x14ac:dyDescent="0.2">
      <c r="I259" s="5">
        <f t="shared" si="34"/>
        <v>1500</v>
      </c>
      <c r="J259" s="6">
        <f t="shared" si="35"/>
        <v>25</v>
      </c>
      <c r="K259" s="7">
        <f t="shared" si="36"/>
        <v>3.9664449788017966E-5</v>
      </c>
      <c r="L259" s="2">
        <f t="shared" si="37"/>
        <v>11.990925429276698</v>
      </c>
      <c r="M259" s="3">
        <f t="shared" si="38"/>
        <v>3.0476392460472644E-2</v>
      </c>
      <c r="N259" s="13">
        <f t="shared" si="39"/>
        <v>3.9664449788017966E-5</v>
      </c>
      <c r="O259" s="3">
        <f t="shared" si="40"/>
        <v>3.9664449788017966E-5</v>
      </c>
    </row>
    <row r="260" spans="9:15" x14ac:dyDescent="0.2">
      <c r="I260" s="5">
        <f t="shared" si="34"/>
        <v>1506</v>
      </c>
      <c r="J260" s="6">
        <f t="shared" si="35"/>
        <v>25.1</v>
      </c>
      <c r="K260" s="7">
        <f t="shared" si="36"/>
        <v>3.7266787071715486E-5</v>
      </c>
      <c r="L260" s="2">
        <f t="shared" si="37"/>
        <v>12.038889130993805</v>
      </c>
      <c r="M260" s="3">
        <f t="shared" si="38"/>
        <v>0.14256502193823037</v>
      </c>
      <c r="N260" s="13">
        <f t="shared" si="39"/>
        <v>3.7266787071715486E-5</v>
      </c>
      <c r="O260" s="3">
        <f t="shared" si="40"/>
        <v>3.7266787071715486E-5</v>
      </c>
    </row>
    <row r="261" spans="9:15" x14ac:dyDescent="0.2">
      <c r="I261" s="5">
        <f t="shared" si="34"/>
        <v>1512</v>
      </c>
      <c r="J261" s="6">
        <f t="shared" si="35"/>
        <v>25.2</v>
      </c>
      <c r="K261" s="7">
        <f t="shared" si="36"/>
        <v>3.5014059846309149E-5</v>
      </c>
      <c r="L261" s="2">
        <f t="shared" si="37"/>
        <v>12.08685283271091</v>
      </c>
      <c r="M261" s="3">
        <f t="shared" si="38"/>
        <v>0.86042413920012295</v>
      </c>
      <c r="N261" s="13">
        <f t="shared" si="39"/>
        <v>3.5014059846309149E-5</v>
      </c>
      <c r="O261" s="3">
        <f t="shared" si="40"/>
        <v>3.5014059846309149E-5</v>
      </c>
    </row>
    <row r="262" spans="9:15" x14ac:dyDescent="0.2">
      <c r="I262" s="5">
        <f t="shared" si="34"/>
        <v>1518</v>
      </c>
      <c r="J262" s="6">
        <f t="shared" si="35"/>
        <v>25.3</v>
      </c>
      <c r="K262" s="7">
        <f t="shared" si="36"/>
        <v>3.2897506956037066E-5</v>
      </c>
      <c r="L262" s="2">
        <f t="shared" si="37"/>
        <v>12.134816534428019</v>
      </c>
      <c r="M262" s="3">
        <f t="shared" si="38"/>
        <v>2.1678018924533031</v>
      </c>
      <c r="N262" s="13">
        <f t="shared" si="39"/>
        <v>3.2897506956037066E-5</v>
      </c>
      <c r="O262" s="3">
        <f t="shared" si="40"/>
        <v>3.2897506956037066E-5</v>
      </c>
    </row>
    <row r="263" spans="9:15" x14ac:dyDescent="0.2">
      <c r="I263" s="5">
        <f t="shared" si="34"/>
        <v>1524</v>
      </c>
      <c r="J263" s="6">
        <f t="shared" si="35"/>
        <v>25.4</v>
      </c>
      <c r="K263" s="7">
        <f t="shared" si="36"/>
        <v>3.0908896845236615E-5</v>
      </c>
      <c r="L263" s="2">
        <f t="shared" si="37"/>
        <v>12.182780236145124</v>
      </c>
      <c r="M263" s="3">
        <f t="shared" si="38"/>
        <v>4.0351001210384183</v>
      </c>
      <c r="N263" s="13">
        <f t="shared" si="39"/>
        <v>3.0908896845236615E-5</v>
      </c>
      <c r="O263" s="3">
        <f t="shared" si="40"/>
        <v>3.0908896845236615E-5</v>
      </c>
    </row>
    <row r="264" spans="9:15" x14ac:dyDescent="0.2">
      <c r="I264" s="5">
        <f t="shared" si="34"/>
        <v>1530</v>
      </c>
      <c r="J264" s="6">
        <f t="shared" si="35"/>
        <v>25.5</v>
      </c>
      <c r="K264" s="7">
        <f t="shared" si="36"/>
        <v>2.9040495544728766E-5</v>
      </c>
      <c r="L264" s="2">
        <f t="shared" si="37"/>
        <v>12.230743937862231</v>
      </c>
      <c r="M264" s="3">
        <f t="shared" si="38"/>
        <v>6.420044438053659</v>
      </c>
      <c r="N264" s="13">
        <f t="shared" si="39"/>
        <v>2.9040495544728766E-5</v>
      </c>
      <c r="O264" s="3">
        <f t="shared" si="40"/>
        <v>2.9040495544728766E-5</v>
      </c>
    </row>
    <row r="265" spans="9:15" x14ac:dyDescent="0.2">
      <c r="I265" s="5">
        <f t="shared" si="34"/>
        <v>1536</v>
      </c>
      <c r="J265" s="6">
        <f t="shared" si="35"/>
        <v>25.6</v>
      </c>
      <c r="K265" s="7">
        <f t="shared" si="36"/>
        <v>2.7285036593383865E-5</v>
      </c>
      <c r="L265" s="2">
        <f t="shared" si="37"/>
        <v>12.27870763957934</v>
      </c>
      <c r="M265" s="3">
        <f t="shared" si="38"/>
        <v>9.2686412942876384</v>
      </c>
      <c r="N265" s="13">
        <f t="shared" si="39"/>
        <v>2.7285036593383865E-5</v>
      </c>
      <c r="O265" s="3">
        <f t="shared" si="40"/>
        <v>2.7285036593383865E-5</v>
      </c>
    </row>
    <row r="266" spans="9:15" x14ac:dyDescent="0.2">
      <c r="I266" s="5">
        <f t="shared" si="34"/>
        <v>1542</v>
      </c>
      <c r="J266" s="6">
        <f t="shared" si="35"/>
        <v>25.7</v>
      </c>
      <c r="K266" s="7">
        <f t="shared" si="36"/>
        <v>2.5635692777888256E-5</v>
      </c>
      <c r="L266" s="2">
        <f t="shared" si="37"/>
        <v>12.326671341296445</v>
      </c>
      <c r="M266" s="3">
        <f t="shared" si="38"/>
        <v>12.516400356174362</v>
      </c>
      <c r="N266" s="13">
        <f t="shared" si="39"/>
        <v>2.5635692777888256E-5</v>
      </c>
      <c r="O266" s="3">
        <f t="shared" si="40"/>
        <v>2.5635692777888256E-5</v>
      </c>
    </row>
    <row r="267" spans="9:15" x14ac:dyDescent="0.2">
      <c r="I267" s="5">
        <f t="shared" ref="I267:I292" si="41">I266+$F$12</f>
        <v>1548</v>
      </c>
      <c r="J267" s="6">
        <f t="shared" si="35"/>
        <v>25.8</v>
      </c>
      <c r="K267" s="7">
        <f t="shared" si="36"/>
        <v>2.4086049580803069E-5</v>
      </c>
      <c r="L267" s="2">
        <f t="shared" si="37"/>
        <v>12.374635043013553</v>
      </c>
      <c r="M267" s="3">
        <f t="shared" si="38"/>
        <v>16.089794523947916</v>
      </c>
      <c r="N267" s="13">
        <f t="shared" si="39"/>
        <v>2.4086049580803069E-5</v>
      </c>
      <c r="O267" s="3">
        <f t="shared" si="40"/>
        <v>2.4086049580803069E-5</v>
      </c>
    </row>
    <row r="268" spans="9:15" x14ac:dyDescent="0.2">
      <c r="I268" s="5">
        <f t="shared" si="41"/>
        <v>1554</v>
      </c>
      <c r="J268" s="6">
        <f t="shared" si="35"/>
        <v>25.9</v>
      </c>
      <c r="K268" s="7">
        <f t="shared" si="36"/>
        <v>2.2630080233653616E-5</v>
      </c>
      <c r="L268" s="2">
        <f t="shared" si="37"/>
        <v>12.422598744730658</v>
      </c>
      <c r="M268" s="3">
        <f t="shared" si="38"/>
        <v>19.907924536156308</v>
      </c>
      <c r="N268" s="13">
        <f t="shared" si="39"/>
        <v>2.2630080233653616E-5</v>
      </c>
      <c r="O268" s="3">
        <f t="shared" si="40"/>
        <v>2.2630080233653616E-5</v>
      </c>
    </row>
    <row r="269" spans="9:15" x14ac:dyDescent="0.2">
      <c r="I269" s="5">
        <f t="shared" si="41"/>
        <v>1560</v>
      </c>
      <c r="J269" s="6">
        <f t="shared" si="35"/>
        <v>26</v>
      </c>
      <c r="K269" s="7">
        <f t="shared" si="36"/>
        <v>2.1262122278024682E-5</v>
      </c>
      <c r="L269" s="2">
        <f t="shared" si="37"/>
        <v>12.470562446447765</v>
      </c>
      <c r="M269" s="3">
        <f t="shared" si="38"/>
        <v>23.88435047500467</v>
      </c>
      <c r="N269" s="13">
        <f t="shared" si="39"/>
        <v>2.1262122278024682E-5</v>
      </c>
      <c r="O269" s="3">
        <f t="shared" si="40"/>
        <v>2.1262122278024682E-5</v>
      </c>
    </row>
    <row r="270" spans="9:15" x14ac:dyDescent="0.2">
      <c r="I270" s="5">
        <f t="shared" si="41"/>
        <v>1566</v>
      </c>
      <c r="J270" s="6">
        <f t="shared" si="35"/>
        <v>26.1</v>
      </c>
      <c r="K270" s="7">
        <f t="shared" si="36"/>
        <v>1.9976855543507021E-5</v>
      </c>
      <c r="L270" s="2">
        <f t="shared" si="37"/>
        <v>12.518526148164874</v>
      </c>
      <c r="M270" s="3">
        <f t="shared" si="38"/>
        <v>27.929048708459757</v>
      </c>
      <c r="N270" s="13">
        <f t="shared" si="39"/>
        <v>1.9976855543507021E-5</v>
      </c>
      <c r="O270" s="3">
        <f t="shared" si="40"/>
        <v>1.9976855543507021E-5</v>
      </c>
    </row>
    <row r="271" spans="9:15" x14ac:dyDescent="0.2">
      <c r="I271" s="5">
        <f t="shared" si="41"/>
        <v>1572</v>
      </c>
      <c r="J271" s="6">
        <f t="shared" si="35"/>
        <v>26.2</v>
      </c>
      <c r="K271" s="7">
        <f t="shared" si="36"/>
        <v>1.8769281456847303E-5</v>
      </c>
      <c r="L271" s="2">
        <f t="shared" si="37"/>
        <v>12.566489849881979</v>
      </c>
      <c r="M271" s="3">
        <f t="shared" si="38"/>
        <v>31.950449965257949</v>
      </c>
      <c r="N271" s="13">
        <f t="shared" si="39"/>
        <v>1.8769281456847303E-5</v>
      </c>
      <c r="O271" s="3">
        <f t="shared" si="40"/>
        <v>1.8769281456847303E-5</v>
      </c>
    </row>
    <row r="272" spans="9:15" x14ac:dyDescent="0.2">
      <c r="I272" s="5">
        <f t="shared" si="41"/>
        <v>1578</v>
      </c>
      <c r="J272" s="6">
        <f t="shared" si="35"/>
        <v>26.3</v>
      </c>
      <c r="K272" s="7">
        <f t="shared" si="36"/>
        <v>1.7634703601831563E-5</v>
      </c>
      <c r="L272" s="2">
        <f t="shared" si="37"/>
        <v>12.614453551599086</v>
      </c>
      <c r="M272" s="3">
        <f t="shared" si="38"/>
        <v>35.857512402154782</v>
      </c>
      <c r="N272" s="13">
        <f t="shared" si="39"/>
        <v>1.7634703601831563E-5</v>
      </c>
      <c r="O272" s="3">
        <f t="shared" si="40"/>
        <v>1.7634703601831563E-5</v>
      </c>
    </row>
    <row r="273" spans="9:15" x14ac:dyDescent="0.2">
      <c r="I273" s="5">
        <f t="shared" si="41"/>
        <v>1584</v>
      </c>
      <c r="J273" s="6">
        <f t="shared" si="35"/>
        <v>26.4</v>
      </c>
      <c r="K273" s="7">
        <f t="shared" si="36"/>
        <v>1.6568709454298268E-5</v>
      </c>
      <c r="L273" s="2">
        <f t="shared" si="37"/>
        <v>12.662417253316193</v>
      </c>
      <c r="M273" s="3">
        <f t="shared" si="38"/>
        <v>39.561782730554107</v>
      </c>
      <c r="N273" s="13">
        <f t="shared" si="39"/>
        <v>1.6568709454298268E-5</v>
      </c>
      <c r="O273" s="3">
        <f t="shared" si="40"/>
        <v>1.6568709454298268E-5</v>
      </c>
    </row>
    <row r="274" spans="9:15" x14ac:dyDescent="0.2">
      <c r="I274" s="5">
        <f t="shared" si="41"/>
        <v>1590</v>
      </c>
      <c r="J274" s="6">
        <f t="shared" si="35"/>
        <v>26.5</v>
      </c>
      <c r="K274" s="7">
        <f t="shared" si="36"/>
        <v>1.5567153221244932E-5</v>
      </c>
      <c r="L274" s="2">
        <f t="shared" si="37"/>
        <v>12.710380955033299</v>
      </c>
      <c r="M274" s="3">
        <f t="shared" si="38"/>
        <v>42.979398739987737</v>
      </c>
      <c r="N274" s="13">
        <f t="shared" si="39"/>
        <v>1.5567153221244932E-5</v>
      </c>
      <c r="O274" s="3">
        <f t="shared" si="40"/>
        <v>1.5567153221244932E-5</v>
      </c>
    </row>
    <row r="275" spans="9:15" x14ac:dyDescent="0.2">
      <c r="I275" s="5">
        <f t="shared" si="41"/>
        <v>1596</v>
      </c>
      <c r="J275" s="6">
        <f t="shared" si="35"/>
        <v>26.6</v>
      </c>
      <c r="K275" s="7">
        <f t="shared" si="36"/>
        <v>1.4626139717287963E-5</v>
      </c>
      <c r="L275" s="2">
        <f t="shared" si="37"/>
        <v>12.758344656750408</v>
      </c>
      <c r="M275" s="3">
        <f t="shared" si="38"/>
        <v>46.032987882646538</v>
      </c>
      <c r="N275" s="13">
        <f t="shared" si="39"/>
        <v>1.4626139717287963E-5</v>
      </c>
      <c r="O275" s="3">
        <f t="shared" si="40"/>
        <v>1.4626139717287963E-5</v>
      </c>
    </row>
    <row r="276" spans="9:15" x14ac:dyDescent="0.2">
      <c r="I276" s="5">
        <f t="shared" si="41"/>
        <v>1602</v>
      </c>
      <c r="J276" s="6">
        <f t="shared" si="35"/>
        <v>26.7</v>
      </c>
      <c r="K276" s="7">
        <f t="shared" si="36"/>
        <v>1.3742009215768614E-5</v>
      </c>
      <c r="L276" s="2">
        <f t="shared" si="37"/>
        <v>12.806308358467513</v>
      </c>
      <c r="M276" s="3">
        <f t="shared" si="38"/>
        <v>48.653418936275145</v>
      </c>
      <c r="N276" s="13">
        <f t="shared" si="39"/>
        <v>1.3742009215768614E-5</v>
      </c>
      <c r="O276" s="3">
        <f t="shared" si="40"/>
        <v>1.3742009215768614E-5</v>
      </c>
    </row>
    <row r="277" spans="9:15" x14ac:dyDescent="0.2">
      <c r="I277" s="5">
        <f t="shared" si="41"/>
        <v>1608</v>
      </c>
      <c r="J277" s="6">
        <f t="shared" si="35"/>
        <v>26.8</v>
      </c>
      <c r="K277" s="7">
        <f t="shared" si="36"/>
        <v>1.2911323215588985E-5</v>
      </c>
      <c r="L277" s="2">
        <f t="shared" si="37"/>
        <v>12.85427206018462</v>
      </c>
      <c r="M277" s="3">
        <f t="shared" si="38"/>
        <v>50.781367088952891</v>
      </c>
      <c r="N277" s="13">
        <f t="shared" si="39"/>
        <v>1.2911323215588985E-5</v>
      </c>
      <c r="O277" s="3">
        <f t="shared" si="40"/>
        <v>1.2911323215588985E-5</v>
      </c>
    </row>
    <row r="278" spans="9:15" x14ac:dyDescent="0.2">
      <c r="I278" s="5">
        <f t="shared" si="41"/>
        <v>1614</v>
      </c>
      <c r="J278" s="6">
        <f t="shared" si="35"/>
        <v>26.9</v>
      </c>
      <c r="K278" s="7">
        <f t="shared" si="36"/>
        <v>1.2130851068424621E-5</v>
      </c>
      <c r="L278" s="2">
        <f t="shared" si="37"/>
        <v>12.902235761901727</v>
      </c>
      <c r="M278" s="3">
        <f t="shared" si="38"/>
        <v>52.368657013280789</v>
      </c>
      <c r="N278" s="13">
        <f t="shared" si="39"/>
        <v>1.2130851068424621E-5</v>
      </c>
      <c r="O278" s="3">
        <f t="shared" si="40"/>
        <v>1.2130851068424621E-5</v>
      </c>
    </row>
    <row r="279" spans="9:15" x14ac:dyDescent="0.2">
      <c r="I279" s="5">
        <f t="shared" si="41"/>
        <v>1620</v>
      </c>
      <c r="J279" s="6">
        <f t="shared" si="35"/>
        <v>27</v>
      </c>
      <c r="K279" s="7">
        <f t="shared" si="36"/>
        <v>1.1397557414303006E-5</v>
      </c>
      <c r="L279" s="2">
        <f t="shared" si="37"/>
        <v>12.950199463618834</v>
      </c>
      <c r="M279" s="3">
        <f t="shared" si="38"/>
        <v>53.379353523673728</v>
      </c>
      <c r="N279" s="13">
        <f t="shared" si="39"/>
        <v>1.1397557414303006E-5</v>
      </c>
      <c r="O279" s="3">
        <f t="shared" si="40"/>
        <v>1.1397557414303006E-5</v>
      </c>
    </row>
    <row r="280" spans="9:15" x14ac:dyDescent="0.2">
      <c r="I280" s="5">
        <f t="shared" si="41"/>
        <v>1626</v>
      </c>
      <c r="J280" s="6">
        <f t="shared" si="35"/>
        <v>27.1</v>
      </c>
      <c r="K280" s="7">
        <f t="shared" si="36"/>
        <v>1.0708590376685174E-5</v>
      </c>
      <c r="L280" s="2">
        <f t="shared" si="37"/>
        <v>12.99816316533594</v>
      </c>
      <c r="M280" s="3">
        <f t="shared" si="38"/>
        <v>53.790575125003194</v>
      </c>
      <c r="N280" s="13">
        <f t="shared" si="39"/>
        <v>1.0708590376685174E-5</v>
      </c>
      <c r="O280" s="3">
        <f t="shared" si="40"/>
        <v>1.0708590376685174E-5</v>
      </c>
    </row>
    <row r="281" spans="9:15" x14ac:dyDescent="0.2">
      <c r="I281" s="5">
        <f t="shared" si="41"/>
        <v>1632</v>
      </c>
      <c r="J281" s="6">
        <f t="shared" si="35"/>
        <v>27.2</v>
      </c>
      <c r="K281" s="7">
        <f t="shared" si="36"/>
        <v>1.0061270471138695E-5</v>
      </c>
      <c r="L281" s="2">
        <f t="shared" si="37"/>
        <v>13.046126867053047</v>
      </c>
      <c r="M281" s="3">
        <f t="shared" si="38"/>
        <v>53.593012034390917</v>
      </c>
      <c r="N281" s="13">
        <f t="shared" si="39"/>
        <v>1.0061270471138695E-5</v>
      </c>
      <c r="O281" s="3">
        <f t="shared" si="40"/>
        <v>1.0061270471138695E-5</v>
      </c>
    </row>
    <row r="282" spans="9:15" x14ac:dyDescent="0.2">
      <c r="I282" s="5">
        <f t="shared" si="41"/>
        <v>1638</v>
      </c>
      <c r="J282" s="6">
        <f t="shared" si="35"/>
        <v>27.3</v>
      </c>
      <c r="K282" s="7">
        <f t="shared" si="36"/>
        <v>9.4530801844661098E-6</v>
      </c>
      <c r="L282" s="2">
        <f t="shared" si="37"/>
        <v>13.094090568770154</v>
      </c>
      <c r="M282" s="3">
        <f t="shared" si="38"/>
        <v>52.791136948486184</v>
      </c>
      <c r="N282" s="13">
        <f t="shared" si="39"/>
        <v>9.4530801844661098E-6</v>
      </c>
      <c r="O282" s="3">
        <f t="shared" si="40"/>
        <v>9.4530801844661098E-6</v>
      </c>
    </row>
    <row r="283" spans="9:15" x14ac:dyDescent="0.2">
      <c r="I283" s="5">
        <f t="shared" si="41"/>
        <v>1644</v>
      </c>
      <c r="J283" s="6">
        <f t="shared" si="35"/>
        <v>27.4</v>
      </c>
      <c r="K283" s="7">
        <f t="shared" si="36"/>
        <v>8.88165418376161E-6</v>
      </c>
      <c r="L283" s="2">
        <f t="shared" si="37"/>
        <v>13.142054270487261</v>
      </c>
      <c r="M283" s="3">
        <f t="shared" si="38"/>
        <v>51.403103784595579</v>
      </c>
      <c r="N283" s="13">
        <f t="shared" si="39"/>
        <v>8.88165418376161E-6</v>
      </c>
      <c r="O283" s="3">
        <f t="shared" si="40"/>
        <v>8.88165418376161E-6</v>
      </c>
    </row>
    <row r="284" spans="9:15" x14ac:dyDescent="0.2">
      <c r="I284" s="5">
        <f t="shared" si="41"/>
        <v>1650</v>
      </c>
      <c r="J284" s="6">
        <f t="shared" si="35"/>
        <v>27.5</v>
      </c>
      <c r="K284" s="7">
        <f t="shared" si="36"/>
        <v>8.3447701173165617E-6</v>
      </c>
      <c r="L284" s="2">
        <f t="shared" si="37"/>
        <v>13.190017972204368</v>
      </c>
      <c r="M284" s="3">
        <f t="shared" si="38"/>
        <v>49.460336688099311</v>
      </c>
      <c r="N284" s="13">
        <f t="shared" si="39"/>
        <v>8.3447701173165617E-6</v>
      </c>
      <c r="O284" s="3">
        <f t="shared" si="40"/>
        <v>8.3447701173165617E-6</v>
      </c>
    </row>
    <row r="285" spans="9:15" x14ac:dyDescent="0.2">
      <c r="I285" s="5">
        <f t="shared" si="41"/>
        <v>1656</v>
      </c>
      <c r="J285" s="6">
        <f t="shared" si="35"/>
        <v>27.6</v>
      </c>
      <c r="K285" s="7">
        <f t="shared" si="36"/>
        <v>7.840339971598275E-6</v>
      </c>
      <c r="L285" s="2">
        <f t="shared" si="37"/>
        <v>13.237981673921475</v>
      </c>
      <c r="M285" s="3">
        <f t="shared" si="38"/>
        <v>47.006818610751168</v>
      </c>
      <c r="N285" s="13">
        <f t="shared" si="39"/>
        <v>7.840339971598275E-6</v>
      </c>
      <c r="O285" s="3">
        <f t="shared" si="40"/>
        <v>7.840339971598275E-6</v>
      </c>
    </row>
    <row r="286" spans="9:15" x14ac:dyDescent="0.2">
      <c r="I286" s="5">
        <f t="shared" si="41"/>
        <v>1662</v>
      </c>
      <c r="J286" s="6">
        <f t="shared" si="35"/>
        <v>27.7</v>
      </c>
      <c r="K286" s="7">
        <f t="shared" si="36"/>
        <v>7.3664019506877848E-6</v>
      </c>
      <c r="L286" s="2">
        <f t="shared" si="37"/>
        <v>13.285945375638581</v>
      </c>
      <c r="M286" s="3">
        <f t="shared" si="38"/>
        <v>44.098095565975861</v>
      </c>
      <c r="N286" s="13">
        <f t="shared" si="39"/>
        <v>7.3664019506877848E-6</v>
      </c>
      <c r="O286" s="3">
        <f t="shared" si="40"/>
        <v>7.3664019506877848E-6</v>
      </c>
    </row>
    <row r="287" spans="9:15" x14ac:dyDescent="0.2">
      <c r="I287" s="5">
        <f t="shared" si="41"/>
        <v>1668</v>
      </c>
      <c r="J287" s="6">
        <f t="shared" si="35"/>
        <v>27.8</v>
      </c>
      <c r="K287" s="7">
        <f t="shared" si="36"/>
        <v>6.9211128465944536E-6</v>
      </c>
      <c r="L287" s="2">
        <f t="shared" si="37"/>
        <v>13.333909077355688</v>
      </c>
      <c r="M287" s="3">
        <f t="shared" si="38"/>
        <v>40.800019104159574</v>
      </c>
      <c r="N287" s="13">
        <f t="shared" si="39"/>
        <v>6.9211128465944536E-6</v>
      </c>
      <c r="O287" s="3">
        <f t="shared" si="40"/>
        <v>6.9211128465944536E-6</v>
      </c>
    </row>
    <row r="288" spans="9:15" x14ac:dyDescent="0.2">
      <c r="I288" s="5">
        <f t="shared" si="41"/>
        <v>1674</v>
      </c>
      <c r="J288" s="6">
        <f t="shared" si="35"/>
        <v>27.9</v>
      </c>
      <c r="K288" s="7">
        <f t="shared" si="36"/>
        <v>6.5027408707750858E-6</v>
      </c>
      <c r="L288" s="2">
        <f t="shared" si="37"/>
        <v>13.381872779072793</v>
      </c>
      <c r="M288" s="3">
        <f t="shared" si="38"/>
        <v>37.187255477454904</v>
      </c>
      <c r="N288" s="13">
        <f t="shared" si="39"/>
        <v>6.5027408707750858E-6</v>
      </c>
      <c r="O288" s="3">
        <f t="shared" si="40"/>
        <v>6.5027408707750858E-6</v>
      </c>
    </row>
    <row r="289" spans="9:15" x14ac:dyDescent="0.2">
      <c r="I289" s="5">
        <f t="shared" si="41"/>
        <v>1680</v>
      </c>
      <c r="J289" s="6">
        <f t="shared" si="35"/>
        <v>28</v>
      </c>
      <c r="K289" s="7">
        <f t="shared" si="36"/>
        <v>6.1096589189779355E-6</v>
      </c>
      <c r="L289" s="2">
        <f t="shared" si="37"/>
        <v>13.429836480789902</v>
      </c>
      <c r="M289" s="3">
        <f t="shared" si="38"/>
        <v>33.341595245614052</v>
      </c>
      <c r="N289" s="13">
        <f t="shared" si="39"/>
        <v>6.1096589189779355E-6</v>
      </c>
      <c r="O289" s="3">
        <f t="shared" si="40"/>
        <v>6.1096589189779355E-6</v>
      </c>
    </row>
    <row r="290" spans="9:15" x14ac:dyDescent="0.2">
      <c r="I290" s="5">
        <f t="shared" si="41"/>
        <v>1686</v>
      </c>
      <c r="J290" s="6">
        <f t="shared" si="35"/>
        <v>28.1</v>
      </c>
      <c r="K290" s="7">
        <f t="shared" si="36"/>
        <v>5.7403382432179727E-6</v>
      </c>
      <c r="L290" s="2">
        <f t="shared" si="37"/>
        <v>13.477800182507009</v>
      </c>
      <c r="M290" s="3">
        <f t="shared" si="38"/>
        <v>29.350101592249683</v>
      </c>
      <c r="N290" s="13">
        <f t="shared" si="39"/>
        <v>5.7403382432179727E-6</v>
      </c>
      <c r="O290" s="3">
        <f t="shared" si="40"/>
        <v>5.7403382432179727E-6</v>
      </c>
    </row>
    <row r="291" spans="9:15" x14ac:dyDescent="0.2">
      <c r="I291" s="5">
        <f t="shared" si="41"/>
        <v>1692</v>
      </c>
      <c r="J291" s="6">
        <f t="shared" si="35"/>
        <v>28.2</v>
      </c>
      <c r="K291" s="7">
        <f t="shared" si="36"/>
        <v>5.3933425062725349E-6</v>
      </c>
      <c r="L291" s="2">
        <f t="shared" si="37"/>
        <v>13.525763884224114</v>
      </c>
      <c r="M291" s="3">
        <f t="shared" si="38"/>
        <v>25.303139272405517</v>
      </c>
      <c r="N291" s="13">
        <f t="shared" si="39"/>
        <v>5.3933425062725349E-6</v>
      </c>
      <c r="O291" s="3">
        <f t="shared" si="40"/>
        <v>5.3933425062725349E-6</v>
      </c>
    </row>
    <row r="292" spans="9:15" x14ac:dyDescent="0.2">
      <c r="I292" s="5">
        <f t="shared" si="41"/>
        <v>1698</v>
      </c>
      <c r="J292" s="6">
        <f t="shared" si="35"/>
        <v>28.3</v>
      </c>
      <c r="K292" s="7">
        <f t="shared" si="36"/>
        <v>5.0673221955749235E-6</v>
      </c>
      <c r="L292" s="2">
        <f t="shared" si="37"/>
        <v>13.573727585941223</v>
      </c>
      <c r="M292" s="3">
        <f t="shared" si="38"/>
        <v>21.292328814750732</v>
      </c>
      <c r="N292" s="13">
        <f t="shared" si="39"/>
        <v>5.0673221955749235E-6</v>
      </c>
      <c r="O292" s="3">
        <f t="shared" si="40"/>
        <v>5.0673221955749235E-6</v>
      </c>
    </row>
  </sheetData>
  <mergeCells count="3">
    <mergeCell ref="I1:J1"/>
    <mergeCell ref="I2:J2"/>
    <mergeCell ref="I3:J3"/>
  </mergeCells>
  <phoneticPr fontId="0" type="noConversion"/>
  <dataValidations count="2">
    <dataValidation type="list" allowBlank="1" showInputMessage="1" showErrorMessage="1" sqref="K2">
      <formula1>"2,5,10,25,50,100"</formula1>
    </dataValidation>
    <dataValidation type="list" allowBlank="1" showInputMessage="1" showErrorMessage="1" sqref="K3">
      <formula1>"6,12,24"</formula1>
    </dataValidation>
  </dataValidations>
  <pageMargins left="0.75" right="0.75" top="1" bottom="1" header="0.5" footer="0.5"/>
  <pageSetup scale="70" orientation="portrait" horizontalDpi="360" verticalDpi="36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'SCS Rainfall Depth'!$D$1:$F$1</xm:f>
          </x14:formula1>
          <xm:sqref>K1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292"/>
  <sheetViews>
    <sheetView zoomScaleNormal="100" zoomScaleSheetLayoutView="100" workbookViewId="0">
      <selection activeCell="F34" sqref="F34"/>
    </sheetView>
  </sheetViews>
  <sheetFormatPr defaultRowHeight="12.75" x14ac:dyDescent="0.2"/>
  <cols>
    <col min="9" max="15" width="9.140625" style="1" customWidth="1"/>
  </cols>
  <sheetData>
    <row r="1" spans="1:17" x14ac:dyDescent="0.2">
      <c r="A1" s="8" t="s">
        <v>24</v>
      </c>
      <c r="B1" s="8"/>
      <c r="C1" s="8"/>
      <c r="D1" s="8"/>
      <c r="E1" s="8"/>
      <c r="I1" s="76" t="s">
        <v>34</v>
      </c>
      <c r="J1" s="76"/>
      <c r="K1" s="30" t="s">
        <v>31</v>
      </c>
    </row>
    <row r="2" spans="1:17" x14ac:dyDescent="0.2">
      <c r="A2" s="12" t="s">
        <v>37</v>
      </c>
      <c r="I2" s="76" t="s">
        <v>36</v>
      </c>
      <c r="J2" s="76"/>
      <c r="K2" s="30">
        <v>5</v>
      </c>
    </row>
    <row r="3" spans="1:17" x14ac:dyDescent="0.2">
      <c r="A3" t="s">
        <v>25</v>
      </c>
      <c r="I3" s="76" t="s">
        <v>35</v>
      </c>
      <c r="J3" s="76"/>
      <c r="K3" s="30">
        <v>24</v>
      </c>
    </row>
    <row r="4" spans="1:17" x14ac:dyDescent="0.2">
      <c r="A4" t="s">
        <v>26</v>
      </c>
    </row>
    <row r="5" spans="1:17" x14ac:dyDescent="0.2">
      <c r="A5" t="s">
        <v>27</v>
      </c>
    </row>
    <row r="8" spans="1:17" x14ac:dyDescent="0.2">
      <c r="A8" t="s">
        <v>0</v>
      </c>
      <c r="F8" s="28">
        <f>VLOOKUP((K2*K3)+K2,'SCS Rainfall Depth'!C2:F19,IF(Hydro5Yr!K1='SCS Rainfall Depth'!D1,2,IF(Hydro5Yr!K1='SCS Rainfall Depth'!E1,3,4)),FALSE)</f>
        <v>6.5</v>
      </c>
      <c r="G8" t="s">
        <v>14</v>
      </c>
      <c r="I8" s="1" t="s">
        <v>16</v>
      </c>
      <c r="J8" s="1" t="s">
        <v>17</v>
      </c>
      <c r="K8" s="1" t="s">
        <v>19</v>
      </c>
      <c r="L8" s="1" t="s">
        <v>18</v>
      </c>
      <c r="M8" s="1" t="s">
        <v>21</v>
      </c>
      <c r="N8" s="1" t="s">
        <v>22</v>
      </c>
      <c r="O8" s="1" t="s">
        <v>28</v>
      </c>
    </row>
    <row r="9" spans="1:17" x14ac:dyDescent="0.2">
      <c r="A9" t="s">
        <v>1</v>
      </c>
      <c r="F9" s="28">
        <f>Input!$C$3</f>
        <v>78</v>
      </c>
      <c r="I9" s="5">
        <v>0</v>
      </c>
      <c r="J9" s="6">
        <f t="shared" ref="J9:J72" si="0">I9/60</f>
        <v>0</v>
      </c>
      <c r="K9" s="7">
        <f>IF(I9&lt;$F$23,M9,N9)</f>
        <v>0</v>
      </c>
      <c r="L9" s="2">
        <f t="shared" ref="L9:L72" si="1">J9/($F$22/60)</f>
        <v>0</v>
      </c>
      <c r="M9" s="13">
        <f>($F$11/2)*(1-COS((3.14*L9)))</f>
        <v>0</v>
      </c>
      <c r="N9" s="3">
        <f>(4.34*($F$11))*EXP(-1.3*(L9))</f>
        <v>281.36219999999997</v>
      </c>
      <c r="O9" s="3">
        <f>IF(I9&lt;F$23,M9,N9)</f>
        <v>0</v>
      </c>
      <c r="P9" s="10"/>
      <c r="Q9" s="1"/>
    </row>
    <row r="10" spans="1:17" x14ac:dyDescent="0.2">
      <c r="A10" t="s">
        <v>4</v>
      </c>
      <c r="F10" s="28">
        <f>Input!$C$2</f>
        <v>60.81</v>
      </c>
      <c r="G10" t="s">
        <v>13</v>
      </c>
      <c r="I10" s="5">
        <f>I9+$F$12</f>
        <v>6</v>
      </c>
      <c r="J10" s="6">
        <f t="shared" si="0"/>
        <v>0.1</v>
      </c>
      <c r="K10" s="7">
        <f t="shared" ref="K10:K73" si="2">IF(I10&lt;$F$23,M10,N10)</f>
        <v>0.21292806748697801</v>
      </c>
      <c r="L10" s="2">
        <f t="shared" si="1"/>
        <v>3.6523031102157766E-2</v>
      </c>
      <c r="M10" s="3">
        <f t="shared" ref="M10:M73" si="3">($F$11/2)*(1-COS((3.14*L10)))</f>
        <v>0.21292806748697801</v>
      </c>
      <c r="N10" s="3">
        <f t="shared" ref="N10:N32" si="4">(4.34*($F$11))*EXP(-1.3*(L10))</f>
        <v>268.31532289890288</v>
      </c>
      <c r="O10" s="3">
        <f t="shared" ref="O10:O73" si="5">IF(I10&lt;F$23,M10,N10)</f>
        <v>0.21292806748697801</v>
      </c>
      <c r="P10" s="10"/>
      <c r="Q10" s="1"/>
    </row>
    <row r="11" spans="1:17" x14ac:dyDescent="0.2">
      <c r="A11" t="s">
        <v>5</v>
      </c>
      <c r="F11" s="28">
        <f>Input!$C$6</f>
        <v>64.83</v>
      </c>
      <c r="G11" t="s">
        <v>12</v>
      </c>
      <c r="I11" s="5">
        <f t="shared" ref="I11:I74" si="6">I10+$F$12</f>
        <v>12</v>
      </c>
      <c r="J11" s="6">
        <f t="shared" si="0"/>
        <v>0.2</v>
      </c>
      <c r="K11" s="7">
        <f t="shared" si="2"/>
        <v>0.84891490070998366</v>
      </c>
      <c r="L11" s="2">
        <f t="shared" si="1"/>
        <v>7.3046062204315532E-2</v>
      </c>
      <c r="M11" s="3">
        <f t="shared" si="3"/>
        <v>0.84891490070998366</v>
      </c>
      <c r="N11" s="3">
        <f t="shared" si="4"/>
        <v>255.87343467723284</v>
      </c>
      <c r="O11" s="3">
        <f t="shared" si="5"/>
        <v>0.84891490070998366</v>
      </c>
      <c r="P11" s="10"/>
      <c r="Q11" s="1"/>
    </row>
    <row r="12" spans="1:17" x14ac:dyDescent="0.2">
      <c r="A12" t="s">
        <v>11</v>
      </c>
      <c r="F12" s="29">
        <f>Input!$C$4</f>
        <v>6</v>
      </c>
      <c r="G12" t="s">
        <v>10</v>
      </c>
      <c r="I12" s="5">
        <f t="shared" si="6"/>
        <v>18</v>
      </c>
      <c r="J12" s="6">
        <f t="shared" si="0"/>
        <v>0.3</v>
      </c>
      <c r="K12" s="7">
        <f t="shared" si="2"/>
        <v>1.8996051427450369</v>
      </c>
      <c r="L12" s="2">
        <f t="shared" si="1"/>
        <v>0.1095690933064733</v>
      </c>
      <c r="M12" s="3">
        <f t="shared" si="3"/>
        <v>1.8996051427450369</v>
      </c>
      <c r="N12" s="3">
        <f t="shared" si="4"/>
        <v>244.00848176006966</v>
      </c>
      <c r="O12" s="3">
        <f t="shared" si="5"/>
        <v>1.8996051427450369</v>
      </c>
      <c r="P12" s="10"/>
      <c r="Q12" s="1"/>
    </row>
    <row r="13" spans="1:17" x14ac:dyDescent="0.2">
      <c r="I13" s="5">
        <f t="shared" si="6"/>
        <v>24</v>
      </c>
      <c r="J13" s="6">
        <f t="shared" si="0"/>
        <v>0.4</v>
      </c>
      <c r="K13" s="7">
        <f t="shared" si="2"/>
        <v>3.3511952185334408</v>
      </c>
      <c r="L13" s="2">
        <f t="shared" si="1"/>
        <v>0.14609212440863106</v>
      </c>
      <c r="M13" s="3">
        <f t="shared" si="3"/>
        <v>3.3511952185334408</v>
      </c>
      <c r="N13" s="3">
        <f t="shared" si="4"/>
        <v>232.693711427918</v>
      </c>
      <c r="O13" s="3">
        <f t="shared" si="5"/>
        <v>3.3511952185334408</v>
      </c>
      <c r="P13" s="10"/>
      <c r="Q13" s="1"/>
    </row>
    <row r="14" spans="1:17" x14ac:dyDescent="0.2">
      <c r="I14" s="5">
        <f t="shared" si="6"/>
        <v>30</v>
      </c>
      <c r="J14" s="6">
        <f t="shared" si="0"/>
        <v>0.5</v>
      </c>
      <c r="K14" s="7">
        <f t="shared" si="2"/>
        <v>5.1846146810833087</v>
      </c>
      <c r="L14" s="2">
        <f>J14/($F$22/60)</f>
        <v>0.18261515551078883</v>
      </c>
      <c r="M14" s="3">
        <f t="shared" si="3"/>
        <v>5.1846146810833087</v>
      </c>
      <c r="N14" s="3">
        <f t="shared" si="4"/>
        <v>221.90361149552413</v>
      </c>
      <c r="O14" s="3">
        <f t="shared" si="5"/>
        <v>5.1846146810833087</v>
      </c>
      <c r="P14" s="10"/>
      <c r="Q14" s="1"/>
    </row>
    <row r="15" spans="1:17" x14ac:dyDescent="0.2">
      <c r="I15" s="5">
        <f t="shared" si="6"/>
        <v>36</v>
      </c>
      <c r="J15" s="6">
        <f t="shared" si="0"/>
        <v>0.6</v>
      </c>
      <c r="K15" s="7">
        <f t="shared" si="2"/>
        <v>7.3757767518628672</v>
      </c>
      <c r="L15" s="2">
        <f t="shared" si="1"/>
        <v>0.21913818661294659</v>
      </c>
      <c r="M15" s="3">
        <f t="shared" si="3"/>
        <v>7.3757767518628672</v>
      </c>
      <c r="N15" s="3">
        <f t="shared" si="4"/>
        <v>211.61385278780966</v>
      </c>
      <c r="O15" s="3">
        <f t="shared" si="5"/>
        <v>7.3757767518628672</v>
      </c>
      <c r="P15" s="10"/>
      <c r="Q15" s="1"/>
    </row>
    <row r="16" spans="1:17" x14ac:dyDescent="0.2">
      <c r="I16" s="5">
        <f t="shared" si="6"/>
        <v>42</v>
      </c>
      <c r="J16" s="6">
        <f t="shared" si="0"/>
        <v>0.7</v>
      </c>
      <c r="K16" s="7">
        <f t="shared" si="2"/>
        <v>9.8958947638795607</v>
      </c>
      <c r="L16" s="2">
        <f t="shared" si="1"/>
        <v>0.25566121771510436</v>
      </c>
      <c r="M16" s="3">
        <f t="shared" si="3"/>
        <v>9.8958947638795607</v>
      </c>
      <c r="N16" s="3">
        <f t="shared" si="4"/>
        <v>201.80123428321946</v>
      </c>
      <c r="O16" s="3">
        <f t="shared" si="5"/>
        <v>9.8958947638795607</v>
      </c>
      <c r="P16" s="10"/>
      <c r="Q16" s="1"/>
    </row>
    <row r="17" spans="1:17" x14ac:dyDescent="0.2">
      <c r="I17" s="5">
        <f t="shared" si="6"/>
        <v>48</v>
      </c>
      <c r="J17" s="6">
        <f t="shared" si="0"/>
        <v>0.8</v>
      </c>
      <c r="K17" s="7">
        <f t="shared" si="2"/>
        <v>12.711860350134289</v>
      </c>
      <c r="L17" s="2">
        <f t="shared" si="1"/>
        <v>0.29218424881726213</v>
      </c>
      <c r="M17" s="3">
        <f t="shared" si="3"/>
        <v>12.711860350134289</v>
      </c>
      <c r="N17" s="3">
        <f t="shared" si="4"/>
        <v>192.4436308007941</v>
      </c>
      <c r="O17" s="3">
        <f t="shared" si="5"/>
        <v>12.711860350134289</v>
      </c>
      <c r="P17" s="10"/>
      <c r="Q17" s="1"/>
    </row>
    <row r="18" spans="1:17" x14ac:dyDescent="0.2">
      <c r="I18" s="5">
        <f t="shared" si="6"/>
        <v>54</v>
      </c>
      <c r="J18" s="6">
        <f t="shared" si="0"/>
        <v>0.9</v>
      </c>
      <c r="K18" s="7">
        <f t="shared" si="2"/>
        <v>15.786678408952461</v>
      </c>
      <c r="L18" s="2">
        <f t="shared" si="1"/>
        <v>0.32870727991941989</v>
      </c>
      <c r="M18" s="3">
        <f t="shared" si="3"/>
        <v>15.786678408952461</v>
      </c>
      <c r="N18" s="3">
        <f t="shared" si="4"/>
        <v>183.51994311301348</v>
      </c>
      <c r="O18" s="3">
        <f t="shared" si="5"/>
        <v>15.786678408952461</v>
      </c>
      <c r="P18" s="10"/>
      <c r="Q18" s="1"/>
    </row>
    <row r="19" spans="1:17" x14ac:dyDescent="0.2">
      <c r="A19" t="s">
        <v>2</v>
      </c>
      <c r="F19" s="31">
        <f>(1000/F9)-10</f>
        <v>2.8205128205128212</v>
      </c>
      <c r="G19" t="s">
        <v>9</v>
      </c>
      <c r="I19" s="5">
        <f t="shared" si="6"/>
        <v>60</v>
      </c>
      <c r="J19" s="6">
        <f t="shared" si="0"/>
        <v>1</v>
      </c>
      <c r="K19" s="7">
        <f t="shared" si="2"/>
        <v>19.079953131780119</v>
      </c>
      <c r="L19" s="2">
        <f t="shared" si="1"/>
        <v>0.36523031102157766</v>
      </c>
      <c r="M19" s="3">
        <f t="shared" si="3"/>
        <v>19.079953131780119</v>
      </c>
      <c r="N19" s="3">
        <f t="shared" si="4"/>
        <v>175.01005037192809</v>
      </c>
      <c r="O19" s="3">
        <f>IF(I19&lt;F$23,M19,N19)</f>
        <v>19.079953131780119</v>
      </c>
      <c r="P19" s="10"/>
      <c r="Q19" s="1"/>
    </row>
    <row r="20" spans="1:17" x14ac:dyDescent="0.2">
      <c r="A20" t="s">
        <v>3</v>
      </c>
      <c r="F20" s="31">
        <f>((F8-0.2*(F19))^2)/(F8+0.8*(F19))</f>
        <v>4.0238953335585839</v>
      </c>
      <c r="G20" t="s">
        <v>9</v>
      </c>
      <c r="H20" s="9"/>
      <c r="I20" s="5">
        <f t="shared" si="6"/>
        <v>66</v>
      </c>
      <c r="J20" s="6">
        <f t="shared" si="0"/>
        <v>1.1000000000000001</v>
      </c>
      <c r="K20" s="7">
        <f t="shared" si="2"/>
        <v>22.548418708193985</v>
      </c>
      <c r="L20" s="2">
        <f t="shared" si="1"/>
        <v>0.40175334212373548</v>
      </c>
      <c r="M20" s="3">
        <f t="shared" si="3"/>
        <v>22.548418708193985</v>
      </c>
      <c r="N20" s="3">
        <f t="shared" si="4"/>
        <v>166.89476474130907</v>
      </c>
      <c r="O20" s="3">
        <f t="shared" si="5"/>
        <v>22.548418708193985</v>
      </c>
      <c r="P20" s="10"/>
      <c r="Q20" s="1"/>
    </row>
    <row r="21" spans="1:17" x14ac:dyDescent="0.2">
      <c r="A21" t="s">
        <v>7</v>
      </c>
      <c r="F21" s="31">
        <f>F20*F10</f>
        <v>244.6930752336975</v>
      </c>
      <c r="G21" t="s">
        <v>8</v>
      </c>
      <c r="I21" s="5">
        <f t="shared" si="6"/>
        <v>72</v>
      </c>
      <c r="J21" s="6">
        <f t="shared" si="0"/>
        <v>1.2</v>
      </c>
      <c r="K21" s="7">
        <f t="shared" si="2"/>
        <v>26.146507735921574</v>
      </c>
      <c r="L21" s="2">
        <f t="shared" si="1"/>
        <v>0.43827637322589319</v>
      </c>
      <c r="M21" s="3">
        <f t="shared" si="3"/>
        <v>26.146507735921574</v>
      </c>
      <c r="N21" s="3">
        <f t="shared" si="4"/>
        <v>159.15578813252378</v>
      </c>
      <c r="O21" s="3">
        <f t="shared" si="5"/>
        <v>26.146507735921574</v>
      </c>
      <c r="P21" s="10"/>
      <c r="Q21" s="1"/>
    </row>
    <row r="22" spans="1:17" x14ac:dyDescent="0.2">
      <c r="A22" t="s">
        <v>6</v>
      </c>
      <c r="F22" s="31">
        <f>43.525*F21/F11</f>
        <v>164.27990281577485</v>
      </c>
      <c r="G22" t="s">
        <v>10</v>
      </c>
      <c r="I22" s="5">
        <f t="shared" si="6"/>
        <v>78</v>
      </c>
      <c r="J22" s="6">
        <f t="shared" si="0"/>
        <v>1.3</v>
      </c>
      <c r="K22" s="7">
        <f t="shared" si="2"/>
        <v>29.826949868313516</v>
      </c>
      <c r="L22" s="2">
        <f t="shared" si="1"/>
        <v>0.47479940432805096</v>
      </c>
      <c r="M22" s="3">
        <f t="shared" si="3"/>
        <v>29.826949868313516</v>
      </c>
      <c r="N22" s="3">
        <f t="shared" si="4"/>
        <v>151.7756709465859</v>
      </c>
      <c r="O22" s="3">
        <f t="shared" si="5"/>
        <v>29.826949868313516</v>
      </c>
      <c r="P22" s="10"/>
      <c r="Q22" s="1"/>
    </row>
    <row r="23" spans="1:17" x14ac:dyDescent="0.2">
      <c r="A23" t="s">
        <v>15</v>
      </c>
      <c r="F23" s="31">
        <f>1.25*F22</f>
        <v>205.34987851971857</v>
      </c>
      <c r="G23" t="s">
        <v>10</v>
      </c>
      <c r="I23" s="5">
        <f t="shared" si="6"/>
        <v>84</v>
      </c>
      <c r="J23" s="6">
        <f t="shared" si="0"/>
        <v>1.4</v>
      </c>
      <c r="K23" s="7">
        <f>IF(I23&lt;$F$23,M23,N23)</f>
        <v>33.541392834461391</v>
      </c>
      <c r="L23" s="2">
        <f t="shared" si="1"/>
        <v>0.51132243543020872</v>
      </c>
      <c r="M23" s="3">
        <f t="shared" si="3"/>
        <v>33.541392834461391</v>
      </c>
      <c r="N23" s="3">
        <f t="shared" si="4"/>
        <v>144.73777272935325</v>
      </c>
      <c r="O23" s="3">
        <f>IF(I23&lt;F$23,M23,N23)</f>
        <v>33.541392834461391</v>
      </c>
      <c r="P23" s="10"/>
      <c r="Q23" s="1"/>
    </row>
    <row r="24" spans="1:17" x14ac:dyDescent="0.2">
      <c r="A24" t="s">
        <v>20</v>
      </c>
      <c r="F24" s="27"/>
      <c r="I24" s="5">
        <f t="shared" si="6"/>
        <v>90</v>
      </c>
      <c r="J24" s="6">
        <f t="shared" si="0"/>
        <v>1.5</v>
      </c>
      <c r="K24" s="7">
        <f t="shared" si="2"/>
        <v>37.241037673231631</v>
      </c>
      <c r="L24" s="2">
        <f t="shared" si="1"/>
        <v>0.54784546653236643</v>
      </c>
      <c r="M24" s="3">
        <f t="shared" si="3"/>
        <v>37.241037673231631</v>
      </c>
      <c r="N24" s="3">
        <f t="shared" si="4"/>
        <v>138.0262246511594</v>
      </c>
      <c r="O24" s="3">
        <f t="shared" si="5"/>
        <v>37.241037673231631</v>
      </c>
      <c r="P24" s="10"/>
      <c r="Q24" s="1"/>
    </row>
    <row r="25" spans="1:17" x14ac:dyDescent="0.2">
      <c r="A25" t="s">
        <v>23</v>
      </c>
      <c r="F25" s="31">
        <f>F22/10</f>
        <v>16.427990281577486</v>
      </c>
      <c r="G25" t="s">
        <v>10</v>
      </c>
      <c r="I25" s="5">
        <f t="shared" si="6"/>
        <v>96</v>
      </c>
      <c r="J25" s="6">
        <f t="shared" si="0"/>
        <v>1.6</v>
      </c>
      <c r="K25" s="7">
        <f t="shared" si="2"/>
        <v>40.877279835748247</v>
      </c>
      <c r="L25" s="2">
        <f t="shared" si="1"/>
        <v>0.58436849763452425</v>
      </c>
      <c r="M25" s="3">
        <f t="shared" si="3"/>
        <v>40.877279835748247</v>
      </c>
      <c r="N25" s="3">
        <f t="shared" si="4"/>
        <v>131.62589372628003</v>
      </c>
      <c r="O25" s="3">
        <f t="shared" si="5"/>
        <v>40.877279835748247</v>
      </c>
      <c r="P25" s="10"/>
      <c r="Q25" s="1"/>
    </row>
    <row r="26" spans="1:17" x14ac:dyDescent="0.2">
      <c r="A26" t="s">
        <v>7</v>
      </c>
      <c r="F26" s="27">
        <f>F21*43560/12</f>
        <v>888235.86309832195</v>
      </c>
      <c r="G26" t="s">
        <v>12</v>
      </c>
      <c r="I26" s="5">
        <f t="shared" si="6"/>
        <v>102</v>
      </c>
      <c r="J26" s="6">
        <f t="shared" si="0"/>
        <v>1.7</v>
      </c>
      <c r="K26" s="7">
        <f t="shared" si="2"/>
        <v>44.402347733760166</v>
      </c>
      <c r="L26" s="2">
        <f t="shared" si="1"/>
        <v>0.62089152873668196</v>
      </c>
      <c r="M26" s="3">
        <f t="shared" si="3"/>
        <v>44.402347733760166</v>
      </c>
      <c r="N26" s="3">
        <f t="shared" si="4"/>
        <v>125.52234869155669</v>
      </c>
      <c r="O26" s="3">
        <f t="shared" si="5"/>
        <v>44.402347733760166</v>
      </c>
      <c r="P26" s="10"/>
      <c r="Q26" s="1"/>
    </row>
    <row r="27" spans="1:17" x14ac:dyDescent="0.2">
      <c r="F27" s="27"/>
      <c r="I27" s="5">
        <f t="shared" si="6"/>
        <v>108</v>
      </c>
      <c r="J27" s="6">
        <f t="shared" si="0"/>
        <v>1.8</v>
      </c>
      <c r="K27" s="7">
        <f t="shared" si="2"/>
        <v>47.769930344883676</v>
      </c>
      <c r="L27" s="2">
        <f t="shared" si="1"/>
        <v>0.65741455983883978</v>
      </c>
      <c r="M27" s="3">
        <f t="shared" si="3"/>
        <v>47.769930344883676</v>
      </c>
      <c r="N27" s="3">
        <f t="shared" si="4"/>
        <v>119.70182746724225</v>
      </c>
      <c r="O27" s="3">
        <f t="shared" si="5"/>
        <v>47.769930344883676</v>
      </c>
      <c r="P27" s="10"/>
      <c r="Q27" s="1"/>
    </row>
    <row r="28" spans="1:17" x14ac:dyDescent="0.2">
      <c r="F28" s="27"/>
      <c r="I28" s="5">
        <f t="shared" si="6"/>
        <v>114</v>
      </c>
      <c r="J28" s="6">
        <f t="shared" si="0"/>
        <v>1.9</v>
      </c>
      <c r="K28" s="7">
        <f t="shared" si="2"/>
        <v>50.935785629477287</v>
      </c>
      <c r="L28" s="2">
        <f t="shared" si="1"/>
        <v>0.6939375909409975</v>
      </c>
      <c r="M28" s="3">
        <f t="shared" si="3"/>
        <v>50.935785629477287</v>
      </c>
      <c r="N28" s="3">
        <f t="shared" si="4"/>
        <v>114.1512061267003</v>
      </c>
      <c r="O28" s="3">
        <f t="shared" si="5"/>
        <v>50.935785629477287</v>
      </c>
      <c r="P28" s="10"/>
      <c r="Q28" s="1"/>
    </row>
    <row r="29" spans="1:17" x14ac:dyDescent="0.2">
      <c r="F29" s="27">
        <f>F20/(1.39*F21)</f>
        <v>1.1830693314120289E-2</v>
      </c>
      <c r="I29" s="5">
        <f t="shared" si="6"/>
        <v>120</v>
      </c>
      <c r="J29" s="6">
        <f t="shared" si="0"/>
        <v>2</v>
      </c>
      <c r="K29" s="7">
        <f t="shared" si="2"/>
        <v>53.858321765995939</v>
      </c>
      <c r="L29" s="2">
        <f t="shared" si="1"/>
        <v>0.73046062204315532</v>
      </c>
      <c r="M29" s="3">
        <f t="shared" si="3"/>
        <v>53.858321765995939</v>
      </c>
      <c r="N29" s="3">
        <f t="shared" si="4"/>
        <v>108.85796930499127</v>
      </c>
      <c r="O29" s="3">
        <f t="shared" si="5"/>
        <v>53.858321765995939</v>
      </c>
      <c r="P29" s="10"/>
      <c r="Q29" s="1"/>
    </row>
    <row r="30" spans="1:17" x14ac:dyDescent="0.2">
      <c r="I30" s="5">
        <f t="shared" si="6"/>
        <v>126</v>
      </c>
      <c r="J30" s="6">
        <f t="shared" si="0"/>
        <v>2.1</v>
      </c>
      <c r="K30" s="7">
        <f t="shared" si="2"/>
        <v>56.499143568771863</v>
      </c>
      <c r="L30" s="2">
        <f t="shared" si="1"/>
        <v>0.76698365314531314</v>
      </c>
      <c r="M30" s="3">
        <f t="shared" si="3"/>
        <v>56.499143568771863</v>
      </c>
      <c r="N30" s="3">
        <f t="shared" si="4"/>
        <v>103.81018197962482</v>
      </c>
      <c r="O30" s="3">
        <f t="shared" si="5"/>
        <v>56.499143568771863</v>
      </c>
      <c r="P30" s="10"/>
      <c r="Q30" s="1"/>
    </row>
    <row r="31" spans="1:17" x14ac:dyDescent="0.2">
      <c r="I31" s="5">
        <f t="shared" si="6"/>
        <v>132</v>
      </c>
      <c r="J31" s="6">
        <f t="shared" si="0"/>
        <v>2.2000000000000002</v>
      </c>
      <c r="K31" s="7">
        <f t="shared" si="2"/>
        <v>58.823556909590224</v>
      </c>
      <c r="L31" s="2">
        <f t="shared" si="1"/>
        <v>0.80350668424747096</v>
      </c>
      <c r="M31" s="3">
        <f t="shared" si="3"/>
        <v>58.823556909590224</v>
      </c>
      <c r="N31" s="3">
        <f t="shared" si="4"/>
        <v>98.996462559849562</v>
      </c>
      <c r="O31" s="3">
        <f t="shared" si="5"/>
        <v>58.823556909590224</v>
      </c>
      <c r="P31" s="10"/>
      <c r="Q31" s="1"/>
    </row>
    <row r="32" spans="1:17" x14ac:dyDescent="0.2">
      <c r="I32" s="5">
        <f t="shared" si="6"/>
        <v>138</v>
      </c>
      <c r="J32" s="6">
        <f t="shared" si="0"/>
        <v>2.2999999999999998</v>
      </c>
      <c r="K32" s="7">
        <f t="shared" si="2"/>
        <v>60.801024516157192</v>
      </c>
      <c r="L32" s="2">
        <f t="shared" si="1"/>
        <v>0.84002971534962856</v>
      </c>
      <c r="M32" s="3">
        <f t="shared" si="3"/>
        <v>60.801024516157192</v>
      </c>
      <c r="N32" s="3">
        <f t="shared" si="4"/>
        <v>94.405957223803313</v>
      </c>
      <c r="O32" s="3">
        <f t="shared" si="5"/>
        <v>60.801024516157192</v>
      </c>
      <c r="P32" s="10"/>
      <c r="Q32" s="1"/>
    </row>
    <row r="33" spans="9:17" x14ac:dyDescent="0.2">
      <c r="I33" s="5">
        <f t="shared" si="6"/>
        <v>144</v>
      </c>
      <c r="J33" s="6">
        <f t="shared" si="0"/>
        <v>2.4</v>
      </c>
      <c r="K33" s="7">
        <f t="shared" si="2"/>
        <v>62.40556715935147</v>
      </c>
      <c r="L33" s="2">
        <f t="shared" si="1"/>
        <v>0.87655274645178638</v>
      </c>
      <c r="M33" s="3">
        <f t="shared" si="3"/>
        <v>62.40556715935147</v>
      </c>
      <c r="N33" s="3">
        <f>(4.34*($F$11))*EXP(-1.3*(L33))</f>
        <v>90.028315445659715</v>
      </c>
      <c r="O33" s="3">
        <f t="shared" si="5"/>
        <v>62.40556715935147</v>
      </c>
      <c r="P33" s="10"/>
      <c r="Q33" s="1"/>
    </row>
    <row r="34" spans="9:17" x14ac:dyDescent="0.2">
      <c r="I34" s="5">
        <f t="shared" si="6"/>
        <v>150</v>
      </c>
      <c r="J34" s="6">
        <f t="shared" si="0"/>
        <v>2.5</v>
      </c>
      <c r="K34" s="7">
        <f t="shared" si="2"/>
        <v>63.61610495861057</v>
      </c>
      <c r="L34" s="2">
        <f t="shared" si="1"/>
        <v>0.91307577755394409</v>
      </c>
      <c r="M34" s="3">
        <f t="shared" si="3"/>
        <v>63.61610495861057</v>
      </c>
      <c r="N34" s="3">
        <f t="shared" ref="N34:N97" si="7">(4.34*($F$11))*EXP(-1.3*(L34))</f>
        <v>85.853666657591106</v>
      </c>
      <c r="O34" s="3">
        <f t="shared" si="5"/>
        <v>63.61610495861057</v>
      </c>
      <c r="P34" s="10"/>
      <c r="Q34" s="1"/>
    </row>
    <row r="35" spans="9:17" x14ac:dyDescent="0.2">
      <c r="I35" s="5">
        <f t="shared" si="6"/>
        <v>156</v>
      </c>
      <c r="J35" s="6">
        <f t="shared" si="0"/>
        <v>2.6</v>
      </c>
      <c r="K35" s="7">
        <f t="shared" si="2"/>
        <v>64.416734321510262</v>
      </c>
      <c r="L35" s="2">
        <f t="shared" si="1"/>
        <v>0.94959880865610191</v>
      </c>
      <c r="M35" s="3">
        <f t="shared" si="3"/>
        <v>64.416734321510262</v>
      </c>
      <c r="N35" s="3">
        <f t="shared" si="7"/>
        <v>81.872597993925012</v>
      </c>
      <c r="O35" s="3">
        <f t="shared" si="5"/>
        <v>64.416734321510262</v>
      </c>
      <c r="P35" s="10"/>
      <c r="Q35" s="1"/>
    </row>
    <row r="36" spans="9:17" x14ac:dyDescent="0.2">
      <c r="I36" s="5">
        <f t="shared" si="6"/>
        <v>162</v>
      </c>
      <c r="J36" s="6">
        <f t="shared" si="0"/>
        <v>2.7</v>
      </c>
      <c r="K36" s="7">
        <f t="shared" si="2"/>
        <v>64.796936879207976</v>
      </c>
      <c r="L36" s="2">
        <f t="shared" si="1"/>
        <v>0.98612183975825973</v>
      </c>
      <c r="M36" s="3">
        <f t="shared" si="3"/>
        <v>64.796936879207976</v>
      </c>
      <c r="N36" s="3">
        <f t="shared" si="7"/>
        <v>78.076133067313435</v>
      </c>
      <c r="O36" s="3">
        <f t="shared" si="5"/>
        <v>64.796936879207976</v>
      </c>
      <c r="P36" s="10"/>
      <c r="Q36" s="1"/>
    </row>
    <row r="37" spans="9:17" x14ac:dyDescent="0.2">
      <c r="I37" s="5">
        <f t="shared" si="6"/>
        <v>168</v>
      </c>
      <c r="J37" s="6">
        <f t="shared" si="0"/>
        <v>2.8</v>
      </c>
      <c r="K37" s="7">
        <f t="shared" si="2"/>
        <v>64.751717672835042</v>
      </c>
      <c r="L37" s="2">
        <f t="shared" si="1"/>
        <v>1.0226448708604174</v>
      </c>
      <c r="M37" s="3">
        <f t="shared" si="3"/>
        <v>64.751717672835042</v>
      </c>
      <c r="N37" s="3">
        <f t="shared" si="7"/>
        <v>74.455711729059246</v>
      </c>
      <c r="O37" s="3">
        <f t="shared" si="5"/>
        <v>64.751717672835042</v>
      </c>
      <c r="P37" s="10"/>
      <c r="Q37" s="1"/>
    </row>
    <row r="38" spans="9:17" x14ac:dyDescent="0.2">
      <c r="I38" s="5">
        <f t="shared" si="6"/>
        <v>174</v>
      </c>
      <c r="J38" s="6">
        <f t="shared" si="0"/>
        <v>2.9</v>
      </c>
      <c r="K38" s="7">
        <f t="shared" si="2"/>
        <v>64.281670775396321</v>
      </c>
      <c r="L38" s="2">
        <f t="shared" si="1"/>
        <v>1.0591679019625753</v>
      </c>
      <c r="M38" s="3">
        <f t="shared" si="3"/>
        <v>64.281670775396321</v>
      </c>
      <c r="N38" s="3">
        <f t="shared" si="7"/>
        <v>71.003170767964448</v>
      </c>
      <c r="O38" s="3">
        <f t="shared" si="5"/>
        <v>64.281670775396321</v>
      </c>
      <c r="P38" s="10"/>
      <c r="Q38" s="1"/>
    </row>
    <row r="39" spans="9:17" x14ac:dyDescent="0.2">
      <c r="I39" s="5">
        <f t="shared" si="6"/>
        <v>180</v>
      </c>
      <c r="J39" s="6">
        <f t="shared" si="0"/>
        <v>3</v>
      </c>
      <c r="K39" s="7">
        <f t="shared" si="2"/>
        <v>63.392971487061487</v>
      </c>
      <c r="L39" s="2">
        <f t="shared" si="1"/>
        <v>1.0956909330647329</v>
      </c>
      <c r="M39" s="3">
        <f t="shared" si="3"/>
        <v>63.392971487061487</v>
      </c>
      <c r="N39" s="3">
        <f t="shared" si="7"/>
        <v>67.710725504180473</v>
      </c>
      <c r="O39" s="3">
        <f t="shared" si="5"/>
        <v>63.392971487061487</v>
      </c>
      <c r="P39" s="10"/>
      <c r="Q39" s="1"/>
    </row>
    <row r="40" spans="9:17" x14ac:dyDescent="0.2">
      <c r="I40" s="5">
        <f t="shared" si="6"/>
        <v>186</v>
      </c>
      <c r="J40" s="6">
        <f t="shared" si="0"/>
        <v>3.1</v>
      </c>
      <c r="K40" s="7">
        <f t="shared" si="2"/>
        <v>62.097295206383187</v>
      </c>
      <c r="L40" s="2">
        <f t="shared" si="1"/>
        <v>1.1322139641668907</v>
      </c>
      <c r="M40" s="3">
        <f t="shared" si="3"/>
        <v>62.097295206383187</v>
      </c>
      <c r="N40" s="13">
        <f t="shared" si="7"/>
        <v>64.570952236559009</v>
      </c>
      <c r="O40" s="3">
        <f t="shared" si="5"/>
        <v>62.097295206383187</v>
      </c>
      <c r="P40" s="10"/>
      <c r="Q40" s="1"/>
    </row>
    <row r="41" spans="9:17" x14ac:dyDescent="0.2">
      <c r="I41" s="5">
        <f t="shared" si="6"/>
        <v>192</v>
      </c>
      <c r="J41" s="6">
        <f t="shared" si="0"/>
        <v>3.2</v>
      </c>
      <c r="K41" s="7">
        <f t="shared" si="2"/>
        <v>60.411664043281725</v>
      </c>
      <c r="L41" s="2">
        <f t="shared" si="1"/>
        <v>1.1687369952690485</v>
      </c>
      <c r="M41" s="3">
        <f t="shared" si="3"/>
        <v>60.411664043281725</v>
      </c>
      <c r="N41" s="13">
        <f t="shared" si="7"/>
        <v>61.576771503926139</v>
      </c>
      <c r="O41" s="3">
        <f t="shared" si="5"/>
        <v>60.411664043281725</v>
      </c>
    </row>
    <row r="42" spans="9:17" x14ac:dyDescent="0.2">
      <c r="I42" s="5">
        <f t="shared" si="6"/>
        <v>198</v>
      </c>
      <c r="J42" s="6">
        <f t="shared" si="0"/>
        <v>3.3</v>
      </c>
      <c r="K42" s="7">
        <f t="shared" si="2"/>
        <v>58.358223188937451</v>
      </c>
      <c r="L42" s="2">
        <f t="shared" si="1"/>
        <v>1.2052600263712061</v>
      </c>
      <c r="M42" s="3">
        <f t="shared" si="3"/>
        <v>58.358223188937451</v>
      </c>
      <c r="N42" s="13">
        <f t="shared" si="7"/>
        <v>58.721432122537813</v>
      </c>
      <c r="O42" s="3">
        <f t="shared" si="5"/>
        <v>58.358223188937451</v>
      </c>
    </row>
    <row r="43" spans="9:17" x14ac:dyDescent="0.2">
      <c r="I43" s="5">
        <f t="shared" si="6"/>
        <v>204</v>
      </c>
      <c r="J43" s="6">
        <f t="shared" si="0"/>
        <v>3.4</v>
      </c>
      <c r="K43" s="7">
        <f t="shared" si="2"/>
        <v>55.963949980559306</v>
      </c>
      <c r="L43" s="2">
        <f t="shared" si="1"/>
        <v>1.2417830574733639</v>
      </c>
      <c r="M43" s="3">
        <f t="shared" si="3"/>
        <v>55.963949980559306</v>
      </c>
      <c r="N43" s="13">
        <f t="shared" si="7"/>
        <v>55.998495963724842</v>
      </c>
      <c r="O43" s="3">
        <f t="shared" si="5"/>
        <v>55.963949980559306</v>
      </c>
    </row>
    <row r="44" spans="9:17" x14ac:dyDescent="0.2">
      <c r="I44" s="5">
        <f t="shared" si="6"/>
        <v>210</v>
      </c>
      <c r="J44" s="6">
        <f t="shared" si="0"/>
        <v>3.5</v>
      </c>
      <c r="K44" s="7">
        <f t="shared" si="2"/>
        <v>53.40182343740468</v>
      </c>
      <c r="L44" s="2">
        <f t="shared" si="1"/>
        <v>1.2783060885755217</v>
      </c>
      <c r="M44" s="3">
        <f t="shared" si="3"/>
        <v>53.26029948322801</v>
      </c>
      <c r="N44" s="13">
        <f t="shared" si="7"/>
        <v>53.40182343740468</v>
      </c>
      <c r="O44" s="3">
        <f t="shared" si="5"/>
        <v>53.40182343740468</v>
      </c>
    </row>
    <row r="45" spans="9:17" x14ac:dyDescent="0.2">
      <c r="I45" s="5">
        <f t="shared" si="6"/>
        <v>216</v>
      </c>
      <c r="J45" s="6">
        <f t="shared" si="0"/>
        <v>3.6</v>
      </c>
      <c r="K45" s="7">
        <f t="shared" si="2"/>
        <v>50.925559648728346</v>
      </c>
      <c r="L45" s="2">
        <f t="shared" si="1"/>
        <v>1.3148291196776796</v>
      </c>
      <c r="M45" s="3">
        <f t="shared" si="3"/>
        <v>50.282791245026701</v>
      </c>
      <c r="N45" s="13">
        <f t="shared" si="7"/>
        <v>50.925559648728346</v>
      </c>
      <c r="O45" s="3">
        <f t="shared" si="5"/>
        <v>50.925559648728346</v>
      </c>
    </row>
    <row r="46" spans="9:17" x14ac:dyDescent="0.2">
      <c r="I46" s="5">
        <f t="shared" si="6"/>
        <v>222</v>
      </c>
      <c r="J46" s="6">
        <f t="shared" si="0"/>
        <v>3.7</v>
      </c>
      <c r="K46" s="7">
        <f t="shared" si="2"/>
        <v>48.564121196649324</v>
      </c>
      <c r="L46" s="2">
        <f t="shared" si="1"/>
        <v>1.3513521507798374</v>
      </c>
      <c r="M46" s="3">
        <f t="shared" si="3"/>
        <v>47.0705426545154</v>
      </c>
      <c r="N46" s="13">
        <f t="shared" si="7"/>
        <v>48.564121196649324</v>
      </c>
      <c r="O46" s="3">
        <f t="shared" si="5"/>
        <v>48.564121196649324</v>
      </c>
    </row>
    <row r="47" spans="9:17" x14ac:dyDescent="0.2">
      <c r="I47" s="5">
        <f t="shared" si="6"/>
        <v>228</v>
      </c>
      <c r="J47" s="6">
        <f t="shared" si="0"/>
        <v>3.8</v>
      </c>
      <c r="K47" s="7">
        <f t="shared" si="2"/>
        <v>46.312183584647904</v>
      </c>
      <c r="L47" s="2">
        <f t="shared" si="1"/>
        <v>1.387875181881995</v>
      </c>
      <c r="M47" s="3">
        <f t="shared" si="3"/>
        <v>43.66575503112432</v>
      </c>
      <c r="N47" s="13">
        <f t="shared" si="7"/>
        <v>46.312183584647904</v>
      </c>
      <c r="O47" s="3">
        <f t="shared" si="5"/>
        <v>46.312183584647904</v>
      </c>
    </row>
    <row r="48" spans="9:17" x14ac:dyDescent="0.2">
      <c r="I48" s="5">
        <f t="shared" si="6"/>
        <v>234</v>
      </c>
      <c r="J48" s="6">
        <f t="shared" si="0"/>
        <v>3.9</v>
      </c>
      <c r="K48" s="7">
        <f t="shared" si="2"/>
        <v>44.164669215225331</v>
      </c>
      <c r="L48" s="2">
        <f t="shared" si="1"/>
        <v>1.4243982129841528</v>
      </c>
      <c r="M48" s="3">
        <f t="shared" si="3"/>
        <v>40.113159200017847</v>
      </c>
      <c r="N48" s="13">
        <f t="shared" si="7"/>
        <v>44.164669215225331</v>
      </c>
      <c r="O48" s="3">
        <f t="shared" si="5"/>
        <v>44.164669215225331</v>
      </c>
    </row>
    <row r="49" spans="9:15" x14ac:dyDescent="0.2">
      <c r="I49" s="5">
        <f t="shared" si="6"/>
        <v>240</v>
      </c>
      <c r="J49" s="6">
        <f t="shared" si="0"/>
        <v>4</v>
      </c>
      <c r="K49" s="7">
        <f t="shared" si="2"/>
        <v>42.116735941098064</v>
      </c>
      <c r="L49" s="2">
        <f t="shared" si="1"/>
        <v>1.4609212440863106</v>
      </c>
      <c r="M49" s="3">
        <f t="shared" si="3"/>
        <v>36.459427835259284</v>
      </c>
      <c r="N49" s="13">
        <f t="shared" si="7"/>
        <v>42.116735941098064</v>
      </c>
      <c r="O49" s="3">
        <f t="shared" si="5"/>
        <v>42.116735941098064</v>
      </c>
    </row>
    <row r="50" spans="9:15" x14ac:dyDescent="0.2">
      <c r="I50" s="5">
        <f t="shared" si="6"/>
        <v>246</v>
      </c>
      <c r="J50" s="6">
        <f t="shared" si="0"/>
        <v>4.0999999999999996</v>
      </c>
      <c r="K50" s="7">
        <f t="shared" si="2"/>
        <v>40.163766147277634</v>
      </c>
      <c r="L50" s="2">
        <f t="shared" si="1"/>
        <v>1.4974442751884682</v>
      </c>
      <c r="M50" s="3">
        <f t="shared" si="3"/>
        <v>32.752562291691376</v>
      </c>
      <c r="N50" s="13">
        <f t="shared" si="7"/>
        <v>40.163766147277634</v>
      </c>
      <c r="O50" s="3">
        <f t="shared" si="5"/>
        <v>40.163766147277634</v>
      </c>
    </row>
    <row r="51" spans="9:15" x14ac:dyDescent="0.2">
      <c r="I51" s="5">
        <f t="shared" si="6"/>
        <v>252</v>
      </c>
      <c r="J51" s="6">
        <f t="shared" si="0"/>
        <v>4.2</v>
      </c>
      <c r="K51" s="7">
        <f t="shared" si="2"/>
        <v>38.301356339418795</v>
      </c>
      <c r="L51" s="2">
        <f t="shared" si="1"/>
        <v>1.5339673062906263</v>
      </c>
      <c r="M51" s="3">
        <f t="shared" si="3"/>
        <v>29.041261981106551</v>
      </c>
      <c r="N51" s="13">
        <f t="shared" si="7"/>
        <v>38.301356339418795</v>
      </c>
      <c r="O51" s="3">
        <f t="shared" si="5"/>
        <v>38.301356339418795</v>
      </c>
    </row>
    <row r="52" spans="9:15" x14ac:dyDescent="0.2">
      <c r="I52" s="5">
        <f t="shared" si="6"/>
        <v>258</v>
      </c>
      <c r="J52" s="6">
        <f t="shared" si="0"/>
        <v>4.3</v>
      </c>
      <c r="K52" s="7">
        <f t="shared" si="2"/>
        <v>36.525307214960286</v>
      </c>
      <c r="L52" s="2">
        <f t="shared" si="1"/>
        <v>1.5704903373927839</v>
      </c>
      <c r="M52" s="3">
        <f t="shared" si="3"/>
        <v>25.374284577606172</v>
      </c>
      <c r="N52" s="13">
        <f t="shared" si="7"/>
        <v>36.525307214960286</v>
      </c>
      <c r="O52" s="3">
        <f t="shared" si="5"/>
        <v>36.525307214960286</v>
      </c>
    </row>
    <row r="53" spans="9:15" x14ac:dyDescent="0.2">
      <c r="I53" s="5">
        <f t="shared" si="6"/>
        <v>264</v>
      </c>
      <c r="J53" s="6">
        <f t="shared" si="0"/>
        <v>4.4000000000000004</v>
      </c>
      <c r="K53" s="7">
        <f t="shared" si="2"/>
        <v>34.831614194670408</v>
      </c>
      <c r="L53" s="2">
        <f t="shared" si="1"/>
        <v>1.6070133684949419</v>
      </c>
      <c r="M53" s="3">
        <f t="shared" si="3"/>
        <v>21.799805457531047</v>
      </c>
      <c r="N53" s="13">
        <f t="shared" si="7"/>
        <v>34.831614194670408</v>
      </c>
      <c r="O53" s="3">
        <f t="shared" si="5"/>
        <v>34.831614194670408</v>
      </c>
    </row>
    <row r="54" spans="9:15" x14ac:dyDescent="0.2">
      <c r="I54" s="5">
        <f t="shared" si="6"/>
        <v>270</v>
      </c>
      <c r="J54" s="6">
        <f t="shared" si="0"/>
        <v>4.5</v>
      </c>
      <c r="K54" s="7">
        <f t="shared" si="2"/>
        <v>33.216458393248992</v>
      </c>
      <c r="L54" s="2">
        <f t="shared" si="1"/>
        <v>1.6435363995970995</v>
      </c>
      <c r="M54" s="3">
        <f t="shared" si="3"/>
        <v>18.364784789402705</v>
      </c>
      <c r="N54" s="13">
        <f t="shared" si="7"/>
        <v>33.216458393248992</v>
      </c>
      <c r="O54" s="3">
        <f t="shared" si="5"/>
        <v>33.216458393248992</v>
      </c>
    </row>
    <row r="55" spans="9:15" x14ac:dyDescent="0.2">
      <c r="I55" s="5">
        <f t="shared" si="6"/>
        <v>276</v>
      </c>
      <c r="J55" s="6">
        <f t="shared" si="0"/>
        <v>4.5999999999999996</v>
      </c>
      <c r="K55" s="7">
        <f t="shared" si="2"/>
        <v>31.676198008625825</v>
      </c>
      <c r="L55" s="2">
        <f t="shared" si="1"/>
        <v>1.6800594306992571</v>
      </c>
      <c r="M55" s="3">
        <f t="shared" si="3"/>
        <v>15.114350588809037</v>
      </c>
      <c r="N55" s="13">
        <f t="shared" si="7"/>
        <v>31.676198008625825</v>
      </c>
      <c r="O55" s="3">
        <f t="shared" si="5"/>
        <v>31.676198008625825</v>
      </c>
    </row>
    <row r="56" spans="9:15" x14ac:dyDescent="0.2">
      <c r="I56" s="5">
        <f t="shared" si="6"/>
        <v>282</v>
      </c>
      <c r="J56" s="6">
        <f t="shared" si="0"/>
        <v>4.7</v>
      </c>
      <c r="K56" s="7">
        <f t="shared" si="2"/>
        <v>30.207360110540865</v>
      </c>
      <c r="L56" s="2">
        <f t="shared" si="1"/>
        <v>1.7165824618014149</v>
      </c>
      <c r="M56" s="3">
        <f t="shared" si="3"/>
        <v>12.091205843430211</v>
      </c>
      <c r="N56" s="13">
        <f t="shared" si="7"/>
        <v>30.207360110540865</v>
      </c>
      <c r="O56" s="3">
        <f t="shared" si="5"/>
        <v>30.207360110540865</v>
      </c>
    </row>
    <row r="57" spans="9:15" x14ac:dyDescent="0.2">
      <c r="I57" s="5">
        <f t="shared" si="6"/>
        <v>288</v>
      </c>
      <c r="J57" s="6">
        <f t="shared" si="0"/>
        <v>4.8</v>
      </c>
      <c r="K57" s="7">
        <f t="shared" si="2"/>
        <v>28.806632809891351</v>
      </c>
      <c r="L57" s="2">
        <f t="shared" si="1"/>
        <v>1.7531054929035728</v>
      </c>
      <c r="M57" s="3">
        <f t="shared" si="3"/>
        <v>9.3350674971728562</v>
      </c>
      <c r="N57" s="13">
        <f t="shared" si="7"/>
        <v>28.806632809891351</v>
      </c>
      <c r="O57" s="3">
        <f t="shared" si="5"/>
        <v>28.806632809891351</v>
      </c>
    </row>
    <row r="58" spans="9:15" x14ac:dyDescent="0.2">
      <c r="I58" s="5">
        <f t="shared" si="6"/>
        <v>294</v>
      </c>
      <c r="J58" s="6">
        <f t="shared" si="0"/>
        <v>4.9000000000000004</v>
      </c>
      <c r="K58" s="7">
        <f t="shared" si="2"/>
        <v>27.470857791189172</v>
      </c>
      <c r="L58" s="2">
        <f t="shared" si="1"/>
        <v>1.7896285240057306</v>
      </c>
      <c r="M58" s="3">
        <f t="shared" si="3"/>
        <v>6.8821446638297203</v>
      </c>
      <c r="N58" s="13">
        <f t="shared" si="7"/>
        <v>27.470857791189172</v>
      </c>
      <c r="O58" s="3">
        <f t="shared" si="5"/>
        <v>27.470857791189172</v>
      </c>
    </row>
    <row r="59" spans="9:15" x14ac:dyDescent="0.2">
      <c r="I59" s="5">
        <f t="shared" si="6"/>
        <v>300</v>
      </c>
      <c r="J59" s="6">
        <f t="shared" si="0"/>
        <v>5</v>
      </c>
      <c r="K59" s="7">
        <f t="shared" si="2"/>
        <v>26.1970231912914</v>
      </c>
      <c r="L59" s="2">
        <f t="shared" si="1"/>
        <v>1.8261515551078882</v>
      </c>
      <c r="M59" s="3">
        <f t="shared" si="3"/>
        <v>4.7646629252979551</v>
      </c>
      <c r="N59" s="13">
        <f t="shared" si="7"/>
        <v>26.1970231912914</v>
      </c>
      <c r="O59" s="3">
        <f t="shared" si="5"/>
        <v>26.1970231912914</v>
      </c>
    </row>
    <row r="60" spans="9:15" x14ac:dyDescent="0.2">
      <c r="I60" s="5">
        <f t="shared" si="6"/>
        <v>306</v>
      </c>
      <c r="J60" s="6">
        <f t="shared" si="0"/>
        <v>5.0999999999999996</v>
      </c>
      <c r="K60" s="7">
        <f t="shared" si="2"/>
        <v>24.982256808346669</v>
      </c>
      <c r="L60" s="2">
        <f t="shared" si="1"/>
        <v>1.862674586210046</v>
      </c>
      <c r="M60" s="3">
        <f t="shared" si="3"/>
        <v>3.01044096394835</v>
      </c>
      <c r="N60" s="13">
        <f t="shared" si="7"/>
        <v>24.982256808346669</v>
      </c>
      <c r="O60" s="3">
        <f t="shared" si="5"/>
        <v>24.982256808346669</v>
      </c>
    </row>
    <row r="61" spans="9:15" x14ac:dyDescent="0.2">
      <c r="I61" s="5">
        <f t="shared" si="6"/>
        <v>312</v>
      </c>
      <c r="J61" s="6">
        <f t="shared" si="0"/>
        <v>5.2</v>
      </c>
      <c r="K61" s="7">
        <f t="shared" si="2"/>
        <v>23.823819625645708</v>
      </c>
      <c r="L61" s="2">
        <f t="shared" si="1"/>
        <v>1.8991976173122038</v>
      </c>
      <c r="M61" s="3">
        <f t="shared" si="3"/>
        <v>1.6425250911906317</v>
      </c>
      <c r="N61" s="13">
        <f t="shared" si="7"/>
        <v>23.823819625645708</v>
      </c>
      <c r="O61" s="3">
        <f t="shared" si="5"/>
        <v>23.823819625645708</v>
      </c>
    </row>
    <row r="62" spans="9:15" x14ac:dyDescent="0.2">
      <c r="I62" s="5">
        <f t="shared" si="6"/>
        <v>318</v>
      </c>
      <c r="J62" s="6">
        <f t="shared" si="0"/>
        <v>5.3</v>
      </c>
      <c r="K62" s="7">
        <f t="shared" si="2"/>
        <v>22.719099635773208</v>
      </c>
      <c r="L62" s="2">
        <f t="shared" si="1"/>
        <v>1.9357206484143614</v>
      </c>
      <c r="M62" s="3">
        <f t="shared" si="3"/>
        <v>0.6788864736619481</v>
      </c>
      <c r="N62" s="13">
        <f t="shared" si="7"/>
        <v>22.719099635773208</v>
      </c>
      <c r="O62" s="3">
        <f t="shared" si="5"/>
        <v>22.719099635773208</v>
      </c>
    </row>
    <row r="63" spans="9:15" x14ac:dyDescent="0.2">
      <c r="I63" s="5">
        <f t="shared" si="6"/>
        <v>324</v>
      </c>
      <c r="J63" s="6">
        <f t="shared" si="0"/>
        <v>5.4</v>
      </c>
      <c r="K63" s="7">
        <f t="shared" si="2"/>
        <v>21.665605951136417</v>
      </c>
      <c r="L63" s="2">
        <f t="shared" si="1"/>
        <v>1.9722436795165195</v>
      </c>
      <c r="M63" s="3">
        <f t="shared" si="3"/>
        <v>0.13218503476724958</v>
      </c>
      <c r="N63" s="13">
        <f t="shared" si="7"/>
        <v>21.665605951136417</v>
      </c>
      <c r="O63" s="3">
        <f t="shared" si="5"/>
        <v>21.665605951136417</v>
      </c>
    </row>
    <row r="64" spans="9:15" x14ac:dyDescent="0.2">
      <c r="I64" s="5">
        <f t="shared" si="6"/>
        <v>330</v>
      </c>
      <c r="J64" s="6">
        <f t="shared" si="0"/>
        <v>5.5</v>
      </c>
      <c r="K64" s="7">
        <f t="shared" si="2"/>
        <v>20.660963187590799</v>
      </c>
      <c r="L64" s="2">
        <f t="shared" si="1"/>
        <v>2.0087667106186773</v>
      </c>
      <c r="M64" s="3">
        <f t="shared" si="3"/>
        <v>9.603133345128214E-3</v>
      </c>
      <c r="N64" s="13">
        <f t="shared" si="7"/>
        <v>20.660963187590799</v>
      </c>
      <c r="O64" s="3">
        <f t="shared" si="5"/>
        <v>20.660963187590799</v>
      </c>
    </row>
    <row r="65" spans="9:15" x14ac:dyDescent="0.2">
      <c r="I65" s="5">
        <f t="shared" si="6"/>
        <v>336</v>
      </c>
      <c r="J65" s="6">
        <f t="shared" si="0"/>
        <v>5.6</v>
      </c>
      <c r="K65" s="7">
        <f t="shared" si="2"/>
        <v>19.702906108499196</v>
      </c>
      <c r="L65" s="2">
        <f t="shared" si="1"/>
        <v>2.0452897417208349</v>
      </c>
      <c r="M65" s="3">
        <f t="shared" si="3"/>
        <v>0.31275120452614597</v>
      </c>
      <c r="N65" s="13">
        <f t="shared" si="7"/>
        <v>19.702906108499196</v>
      </c>
      <c r="O65" s="3">
        <f t="shared" si="5"/>
        <v>19.702906108499196</v>
      </c>
    </row>
    <row r="66" spans="9:15" x14ac:dyDescent="0.2">
      <c r="I66" s="5">
        <f t="shared" si="6"/>
        <v>342</v>
      </c>
      <c r="J66" s="6">
        <f t="shared" si="0"/>
        <v>5.7</v>
      </c>
      <c r="K66" s="7">
        <f t="shared" si="2"/>
        <v>18.789274517148115</v>
      </c>
      <c r="L66" s="2">
        <f t="shared" si="1"/>
        <v>2.0818127728229925</v>
      </c>
      <c r="M66" s="3">
        <f t="shared" si="3"/>
        <v>1.0376466024390023</v>
      </c>
      <c r="N66" s="13">
        <f t="shared" si="7"/>
        <v>18.789274517148115</v>
      </c>
      <c r="O66" s="3">
        <f t="shared" si="5"/>
        <v>18.789274517148115</v>
      </c>
    </row>
    <row r="67" spans="9:15" x14ac:dyDescent="0.2">
      <c r="I67" s="5">
        <f t="shared" si="6"/>
        <v>348</v>
      </c>
      <c r="J67" s="6">
        <f t="shared" si="0"/>
        <v>5.8</v>
      </c>
      <c r="K67" s="7">
        <f t="shared" si="2"/>
        <v>17.918008386004665</v>
      </c>
      <c r="L67" s="2">
        <f t="shared" si="1"/>
        <v>2.1183358039251505</v>
      </c>
      <c r="M67" s="3">
        <f t="shared" si="3"/>
        <v>2.1747659227210616</v>
      </c>
      <c r="N67" s="13">
        <f t="shared" si="7"/>
        <v>17.918008386004665</v>
      </c>
      <c r="O67" s="3">
        <f t="shared" si="5"/>
        <v>17.918008386004665</v>
      </c>
    </row>
    <row r="68" spans="9:15" x14ac:dyDescent="0.2">
      <c r="I68" s="5">
        <f t="shared" si="6"/>
        <v>354</v>
      </c>
      <c r="J68" s="6">
        <f t="shared" si="0"/>
        <v>5.9</v>
      </c>
      <c r="K68" s="7">
        <f t="shared" si="2"/>
        <v>17.087143211831911</v>
      </c>
      <c r="L68" s="2">
        <f t="shared" si="1"/>
        <v>2.1548588350273081</v>
      </c>
      <c r="M68" s="3">
        <f t="shared" si="3"/>
        <v>3.7091701174395681</v>
      </c>
      <c r="N68" s="13">
        <f t="shared" si="7"/>
        <v>17.087143211831911</v>
      </c>
      <c r="O68" s="3">
        <f t="shared" si="5"/>
        <v>17.087143211831911</v>
      </c>
    </row>
    <row r="69" spans="9:15" x14ac:dyDescent="0.2">
      <c r="I69" s="5">
        <f t="shared" si="6"/>
        <v>360</v>
      </c>
      <c r="J69" s="6">
        <f t="shared" si="0"/>
        <v>6</v>
      </c>
      <c r="K69" s="7">
        <f t="shared" si="2"/>
        <v>16.294805586189177</v>
      </c>
      <c r="L69" s="2">
        <f t="shared" si="1"/>
        <v>2.1913818661294657</v>
      </c>
      <c r="M69" s="3">
        <f t="shared" si="3"/>
        <v>5.6207007587108118</v>
      </c>
      <c r="N69" s="13">
        <f t="shared" si="7"/>
        <v>16.294805586189177</v>
      </c>
      <c r="O69" s="3">
        <f t="shared" si="5"/>
        <v>16.294805586189177</v>
      </c>
    </row>
    <row r="70" spans="9:15" x14ac:dyDescent="0.2">
      <c r="I70" s="5">
        <f t="shared" si="6"/>
        <v>366</v>
      </c>
      <c r="J70" s="6">
        <f t="shared" si="0"/>
        <v>6.1</v>
      </c>
      <c r="K70" s="7">
        <f t="shared" si="2"/>
        <v>15.539208971330174</v>
      </c>
      <c r="L70" s="2">
        <f t="shared" si="1"/>
        <v>2.2279048972316238</v>
      </c>
      <c r="M70" s="3">
        <f t="shared" si="3"/>
        <v>7.8842448725790533</v>
      </c>
      <c r="N70" s="13">
        <f t="shared" si="7"/>
        <v>15.539208971330174</v>
      </c>
      <c r="O70" s="3">
        <f t="shared" si="5"/>
        <v>15.539208971330174</v>
      </c>
    </row>
    <row r="71" spans="9:15" x14ac:dyDescent="0.2">
      <c r="I71" s="5">
        <f t="shared" si="6"/>
        <v>372</v>
      </c>
      <c r="J71" s="6">
        <f t="shared" si="0"/>
        <v>6.2</v>
      </c>
      <c r="K71" s="7">
        <f t="shared" si="2"/>
        <v>14.818649671974363</v>
      </c>
      <c r="L71" s="2">
        <f t="shared" si="1"/>
        <v>2.2644279283337814</v>
      </c>
      <c r="M71" s="3">
        <f t="shared" si="3"/>
        <v>10.470064863866844</v>
      </c>
      <c r="N71" s="13">
        <f t="shared" si="7"/>
        <v>14.818649671974363</v>
      </c>
      <c r="O71" s="3">
        <f t="shared" si="5"/>
        <v>14.818649671974363</v>
      </c>
    </row>
    <row r="72" spans="9:15" x14ac:dyDescent="0.2">
      <c r="I72" s="5">
        <f t="shared" si="6"/>
        <v>378</v>
      </c>
      <c r="J72" s="6">
        <f t="shared" si="0"/>
        <v>6.3</v>
      </c>
      <c r="K72" s="7">
        <f t="shared" si="2"/>
        <v>14.131502993868846</v>
      </c>
      <c r="L72" s="2">
        <f t="shared" si="1"/>
        <v>2.300950959435939</v>
      </c>
      <c r="M72" s="3">
        <f t="shared" si="3"/>
        <v>13.344189197567975</v>
      </c>
      <c r="N72" s="13">
        <f t="shared" si="7"/>
        <v>14.131502993868846</v>
      </c>
      <c r="O72" s="3">
        <f t="shared" si="5"/>
        <v>14.131502993868846</v>
      </c>
    </row>
    <row r="73" spans="9:15" x14ac:dyDescent="0.2">
      <c r="I73" s="5">
        <f t="shared" si="6"/>
        <v>384</v>
      </c>
      <c r="J73" s="6">
        <f t="shared" ref="J73:J136" si="8">I73/60</f>
        <v>6.4</v>
      </c>
      <c r="K73" s="7">
        <f t="shared" si="2"/>
        <v>13.476219580479293</v>
      </c>
      <c r="L73" s="2">
        <f t="shared" ref="L73:L136" si="9">J73/($F$22/60)</f>
        <v>2.337473990538097</v>
      </c>
      <c r="M73" s="3">
        <f t="shared" si="3"/>
        <v>16.468858704156474</v>
      </c>
      <c r="N73" s="13">
        <f t="shared" si="7"/>
        <v>13.476219580479293</v>
      </c>
      <c r="O73" s="3">
        <f t="shared" si="5"/>
        <v>13.476219580479293</v>
      </c>
    </row>
    <row r="74" spans="9:15" x14ac:dyDescent="0.2">
      <c r="I74" s="5">
        <f t="shared" si="6"/>
        <v>390</v>
      </c>
      <c r="J74" s="6">
        <f t="shared" si="8"/>
        <v>6.5</v>
      </c>
      <c r="K74" s="7">
        <f t="shared" ref="K74:K137" si="10">IF(I74&lt;$F$23,M74,N74)</f>
        <v>12.851321919550031</v>
      </c>
      <c r="L74" s="2">
        <f t="shared" si="9"/>
        <v>2.3739970216402546</v>
      </c>
      <c r="M74" s="3">
        <f t="shared" ref="M74:M137" si="11">($F$11/2)*(1-COS((3.14*L74)))</f>
        <v>19.80302264542015</v>
      </c>
      <c r="N74" s="13">
        <f t="shared" si="7"/>
        <v>12.851321919550031</v>
      </c>
      <c r="O74" s="3">
        <f t="shared" ref="O74:O137" si="12">IF(I74&lt;F$23,M74,N74)</f>
        <v>12.851321919550031</v>
      </c>
    </row>
    <row r="75" spans="9:15" x14ac:dyDescent="0.2">
      <c r="I75" s="5">
        <f t="shared" ref="I75:I138" si="13">I74+$F$12</f>
        <v>396</v>
      </c>
      <c r="J75" s="6">
        <f t="shared" si="8"/>
        <v>6.6</v>
      </c>
      <c r="K75" s="7">
        <f t="shared" si="10"/>
        <v>12.255401011656206</v>
      </c>
      <c r="L75" s="2">
        <f t="shared" si="9"/>
        <v>2.4105200527424122</v>
      </c>
      <c r="M75" s="3">
        <f t="shared" si="11"/>
        <v>23.302878023691395</v>
      </c>
      <c r="N75" s="13">
        <f t="shared" si="7"/>
        <v>12.255401011656206</v>
      </c>
      <c r="O75" s="3">
        <f t="shared" si="12"/>
        <v>12.255401011656206</v>
      </c>
    </row>
    <row r="76" spans="9:15" x14ac:dyDescent="0.2">
      <c r="I76" s="5">
        <f t="shared" si="13"/>
        <v>402</v>
      </c>
      <c r="J76" s="6">
        <f t="shared" si="8"/>
        <v>6.7</v>
      </c>
      <c r="K76" s="7">
        <f t="shared" si="10"/>
        <v>11.6871131932366</v>
      </c>
      <c r="L76" s="2">
        <f t="shared" si="9"/>
        <v>2.4470430838445703</v>
      </c>
      <c r="M76" s="3">
        <f t="shared" si="11"/>
        <v>26.922445049232202</v>
      </c>
      <c r="N76" s="13">
        <f t="shared" si="7"/>
        <v>11.6871131932366</v>
      </c>
      <c r="O76" s="3">
        <f t="shared" si="12"/>
        <v>11.6871131932366</v>
      </c>
    </row>
    <row r="77" spans="9:15" x14ac:dyDescent="0.2">
      <c r="I77" s="5">
        <f t="shared" si="13"/>
        <v>408</v>
      </c>
      <c r="J77" s="6">
        <f t="shared" si="8"/>
        <v>6.8</v>
      </c>
      <c r="K77" s="7">
        <f t="shared" si="10"/>
        <v>11.145177106943677</v>
      </c>
      <c r="L77" s="2">
        <f t="shared" si="9"/>
        <v>2.4835661149467279</v>
      </c>
      <c r="M77" s="3">
        <f t="shared" si="11"/>
        <v>30.614171205498423</v>
      </c>
      <c r="N77" s="13">
        <f t="shared" si="7"/>
        <v>11.145177106943677</v>
      </c>
      <c r="O77" s="3">
        <f t="shared" si="12"/>
        <v>11.145177106943677</v>
      </c>
    </row>
    <row r="78" spans="9:15" x14ac:dyDescent="0.2">
      <c r="I78" s="5">
        <f t="shared" si="13"/>
        <v>414</v>
      </c>
      <c r="J78" s="6">
        <f t="shared" si="8"/>
        <v>6.9</v>
      </c>
      <c r="K78" s="7">
        <f t="shared" si="10"/>
        <v>10.628370812479616</v>
      </c>
      <c r="L78" s="2">
        <f t="shared" si="9"/>
        <v>2.5200891460488859</v>
      </c>
      <c r="M78" s="3">
        <f t="shared" si="11"/>
        <v>34.329555976300476</v>
      </c>
      <c r="N78" s="13">
        <f t="shared" si="7"/>
        <v>10.628370812479616</v>
      </c>
      <c r="O78" s="3">
        <f t="shared" si="12"/>
        <v>10.628370812479616</v>
      </c>
    </row>
    <row r="79" spans="9:15" x14ac:dyDescent="0.2">
      <c r="I79" s="5">
        <f t="shared" si="13"/>
        <v>420</v>
      </c>
      <c r="J79" s="6">
        <f t="shared" si="8"/>
        <v>7</v>
      </c>
      <c r="K79" s="7">
        <f t="shared" si="10"/>
        <v>10.135529031404159</v>
      </c>
      <c r="L79" s="2">
        <f t="shared" si="9"/>
        <v>2.5566121771510435</v>
      </c>
      <c r="M79" s="3">
        <f t="shared" si="11"/>
        <v>38.019788027427673</v>
      </c>
      <c r="N79" s="13">
        <f t="shared" si="7"/>
        <v>10.135529031404159</v>
      </c>
      <c r="O79" s="3">
        <f t="shared" si="12"/>
        <v>10.135529031404159</v>
      </c>
    </row>
    <row r="80" spans="9:15" x14ac:dyDescent="0.2">
      <c r="I80" s="5">
        <f t="shared" si="13"/>
        <v>426</v>
      </c>
      <c r="J80" s="6">
        <f t="shared" si="8"/>
        <v>7.1</v>
      </c>
      <c r="K80" s="7">
        <f t="shared" si="10"/>
        <v>9.665540519701695</v>
      </c>
      <c r="L80" s="2">
        <f t="shared" si="9"/>
        <v>2.5931352082532011</v>
      </c>
      <c r="M80" s="3">
        <f t="shared" si="11"/>
        <v>41.636386471684304</v>
      </c>
      <c r="N80" s="13">
        <f t="shared" si="7"/>
        <v>9.665540519701695</v>
      </c>
      <c r="O80" s="3">
        <f t="shared" si="12"/>
        <v>9.665540519701695</v>
      </c>
    </row>
    <row r="81" spans="9:15" x14ac:dyDescent="0.2">
      <c r="I81" s="5">
        <f t="shared" si="13"/>
        <v>432</v>
      </c>
      <c r="J81" s="6">
        <f t="shared" si="8"/>
        <v>7.2</v>
      </c>
      <c r="K81" s="7">
        <f t="shared" si="10"/>
        <v>9.2173455621835103</v>
      </c>
      <c r="L81" s="2">
        <f t="shared" si="9"/>
        <v>2.6296582393553591</v>
      </c>
      <c r="M81" s="3">
        <f t="shared" si="11"/>
        <v>45.131837792635949</v>
      </c>
      <c r="N81" s="13">
        <f t="shared" si="7"/>
        <v>9.2173455621835103</v>
      </c>
      <c r="O81" s="3">
        <f t="shared" si="12"/>
        <v>9.2173455621835103</v>
      </c>
    </row>
    <row r="82" spans="9:15" x14ac:dyDescent="0.2">
      <c r="I82" s="5">
        <f t="shared" si="13"/>
        <v>438</v>
      </c>
      <c r="J82" s="6">
        <f t="shared" si="8"/>
        <v>7.3</v>
      </c>
      <c r="K82" s="7">
        <f t="shared" si="10"/>
        <v>8.7899335830756211</v>
      </c>
      <c r="L82" s="2">
        <f t="shared" si="9"/>
        <v>2.6661812704575167</v>
      </c>
      <c r="M82" s="3">
        <f t="shared" si="11"/>
        <v>48.460220059400818</v>
      </c>
      <c r="N82" s="13">
        <f t="shared" si="7"/>
        <v>8.7899335830756211</v>
      </c>
      <c r="O82" s="3">
        <f t="shared" si="12"/>
        <v>8.7899335830756211</v>
      </c>
    </row>
    <row r="83" spans="9:15" x14ac:dyDescent="0.2">
      <c r="I83" s="5">
        <f t="shared" si="13"/>
        <v>444</v>
      </c>
      <c r="J83" s="6">
        <f t="shared" si="8"/>
        <v>7.4</v>
      </c>
      <c r="K83" s="7">
        <f t="shared" si="10"/>
        <v>8.3823408674045243</v>
      </c>
      <c r="L83" s="2">
        <f t="shared" si="9"/>
        <v>2.7027043015596748</v>
      </c>
      <c r="M83" s="3">
        <f t="shared" si="11"/>
        <v>51.577806231786511</v>
      </c>
      <c r="N83" s="13">
        <f t="shared" si="7"/>
        <v>8.3823408674045243</v>
      </c>
      <c r="O83" s="3">
        <f t="shared" si="12"/>
        <v>8.3823408674045243</v>
      </c>
    </row>
    <row r="84" spans="9:15" x14ac:dyDescent="0.2">
      <c r="I84" s="5">
        <f t="shared" si="13"/>
        <v>450</v>
      </c>
      <c r="J84" s="6">
        <f t="shared" si="8"/>
        <v>7.5</v>
      </c>
      <c r="K84" s="7">
        <f t="shared" si="10"/>
        <v>7.9936483880432929</v>
      </c>
      <c r="L84" s="2">
        <f t="shared" si="9"/>
        <v>2.7392273326618324</v>
      </c>
      <c r="M84" s="3">
        <f t="shared" si="11"/>
        <v>54.443638629773808</v>
      </c>
      <c r="N84" s="13">
        <f t="shared" si="7"/>
        <v>7.9936483880432929</v>
      </c>
      <c r="O84" s="3">
        <f t="shared" si="12"/>
        <v>7.9936483880432929</v>
      </c>
    </row>
    <row r="85" spans="9:15" x14ac:dyDescent="0.2">
      <c r="I85" s="5">
        <f t="shared" si="13"/>
        <v>456</v>
      </c>
      <c r="J85" s="6">
        <f t="shared" si="8"/>
        <v>7.6</v>
      </c>
      <c r="K85" s="7">
        <f t="shared" si="10"/>
        <v>7.6229797335183305</v>
      </c>
      <c r="L85" s="2">
        <f t="shared" si="9"/>
        <v>2.77575036376399</v>
      </c>
      <c r="M85" s="3">
        <f t="shared" si="11"/>
        <v>57.020067020183916</v>
      </c>
      <c r="N85" s="13">
        <f t="shared" si="7"/>
        <v>7.6229797335183305</v>
      </c>
      <c r="O85" s="3">
        <f t="shared" si="12"/>
        <v>7.6229797335183305</v>
      </c>
    </row>
    <row r="86" spans="9:15" x14ac:dyDescent="0.2">
      <c r="I86" s="5">
        <f t="shared" si="13"/>
        <v>462</v>
      </c>
      <c r="J86" s="6">
        <f t="shared" si="8"/>
        <v>7.7</v>
      </c>
      <c r="K86" s="7">
        <f t="shared" si="10"/>
        <v>7.2694991319045812</v>
      </c>
      <c r="L86" s="2">
        <f t="shared" si="9"/>
        <v>2.812273394866148</v>
      </c>
      <c r="M86" s="3">
        <f t="shared" si="11"/>
        <v>59.27324325134709</v>
      </c>
      <c r="N86" s="13">
        <f t="shared" si="7"/>
        <v>7.2694991319045812</v>
      </c>
      <c r="O86" s="3">
        <f t="shared" si="12"/>
        <v>7.2694991319045812</v>
      </c>
    </row>
    <row r="87" spans="9:15" x14ac:dyDescent="0.2">
      <c r="I87" s="5">
        <f t="shared" si="13"/>
        <v>468</v>
      </c>
      <c r="J87" s="6">
        <f t="shared" si="8"/>
        <v>7.8</v>
      </c>
      <c r="K87" s="7">
        <f t="shared" si="10"/>
        <v>6.9324095663535195</v>
      </c>
      <c r="L87" s="2">
        <f t="shared" si="9"/>
        <v>2.8487964259683056</v>
      </c>
      <c r="M87" s="3">
        <f t="shared" si="11"/>
        <v>61.173565937447513</v>
      </c>
      <c r="N87" s="13">
        <f t="shared" si="7"/>
        <v>6.9324095663535195</v>
      </c>
      <c r="O87" s="3">
        <f t="shared" si="12"/>
        <v>6.9324095663535195</v>
      </c>
    </row>
    <row r="88" spans="9:15" x14ac:dyDescent="0.2">
      <c r="I88" s="5">
        <f t="shared" si="13"/>
        <v>474</v>
      </c>
      <c r="J88" s="6">
        <f t="shared" si="8"/>
        <v>7.9</v>
      </c>
      <c r="K88" s="7">
        <f t="shared" si="10"/>
        <v>6.6109509780048183</v>
      </c>
      <c r="L88" s="2">
        <f t="shared" si="9"/>
        <v>2.8853194570704637</v>
      </c>
      <c r="M88" s="3">
        <f t="shared" si="11"/>
        <v>62.696069350448589</v>
      </c>
      <c r="N88" s="13">
        <f t="shared" si="7"/>
        <v>6.6109509780048183</v>
      </c>
      <c r="O88" s="3">
        <f t="shared" si="12"/>
        <v>6.6109509780048183</v>
      </c>
    </row>
    <row r="89" spans="9:15" x14ac:dyDescent="0.2">
      <c r="I89" s="5">
        <f t="shared" si="13"/>
        <v>480</v>
      </c>
      <c r="J89" s="6">
        <f t="shared" si="8"/>
        <v>8</v>
      </c>
      <c r="K89" s="7">
        <f t="shared" si="10"/>
        <v>6.3043985522297659</v>
      </c>
      <c r="L89" s="2">
        <f t="shared" si="9"/>
        <v>2.9218424881726213</v>
      </c>
      <c r="M89" s="3">
        <f t="shared" si="11"/>
        <v>63.820751410481563</v>
      </c>
      <c r="N89" s="13">
        <f t="shared" si="7"/>
        <v>6.3043985522297659</v>
      </c>
      <c r="O89" s="3">
        <f t="shared" si="12"/>
        <v>6.3043985522297659</v>
      </c>
    </row>
    <row r="90" spans="9:15" x14ac:dyDescent="0.2">
      <c r="I90" s="5">
        <f t="shared" si="13"/>
        <v>486</v>
      </c>
      <c r="J90" s="6">
        <f t="shared" si="8"/>
        <v>8.1</v>
      </c>
      <c r="K90" s="7">
        <f t="shared" si="10"/>
        <v>6.0120610843421955</v>
      </c>
      <c r="L90" s="2">
        <f t="shared" si="9"/>
        <v>2.9583655192747789</v>
      </c>
      <c r="M90" s="3">
        <f t="shared" si="11"/>
        <v>64.532836465682806</v>
      </c>
      <c r="N90" s="13">
        <f t="shared" si="7"/>
        <v>6.0120610843421955</v>
      </c>
      <c r="O90" s="3">
        <f t="shared" si="12"/>
        <v>6.0120610843421955</v>
      </c>
    </row>
    <row r="91" spans="9:15" x14ac:dyDescent="0.2">
      <c r="I91" s="5">
        <f t="shared" si="13"/>
        <v>492</v>
      </c>
      <c r="J91" s="6">
        <f t="shared" si="8"/>
        <v>8.1999999999999993</v>
      </c>
      <c r="K91" s="7">
        <f t="shared" si="10"/>
        <v>5.7332794210921181</v>
      </c>
      <c r="L91" s="2">
        <f t="shared" si="9"/>
        <v>2.9948885503769365</v>
      </c>
      <c r="M91" s="3">
        <f t="shared" si="11"/>
        <v>64.822969409176494</v>
      </c>
      <c r="N91" s="13">
        <f t="shared" si="7"/>
        <v>5.7332794210921181</v>
      </c>
      <c r="O91" s="3">
        <f t="shared" si="12"/>
        <v>5.7332794210921181</v>
      </c>
    </row>
    <row r="92" spans="9:15" x14ac:dyDescent="0.2">
      <c r="I92" s="5">
        <f t="shared" si="13"/>
        <v>498</v>
      </c>
      <c r="J92" s="6">
        <f t="shared" si="8"/>
        <v>8.3000000000000007</v>
      </c>
      <c r="K92" s="7">
        <f t="shared" si="10"/>
        <v>5.4674249744278569</v>
      </c>
      <c r="L92" s="2">
        <f t="shared" si="9"/>
        <v>3.031411581479095</v>
      </c>
      <c r="M92" s="3">
        <f t="shared" si="11"/>
        <v>64.687338582966447</v>
      </c>
      <c r="N92" s="13">
        <f t="shared" si="7"/>
        <v>5.4674249744278569</v>
      </c>
      <c r="O92" s="3">
        <f t="shared" si="12"/>
        <v>5.4674249744278569</v>
      </c>
    </row>
    <row r="93" spans="9:15" x14ac:dyDescent="0.2">
      <c r="I93" s="5">
        <f t="shared" si="13"/>
        <v>504</v>
      </c>
      <c r="J93" s="6">
        <f t="shared" si="8"/>
        <v>8.4</v>
      </c>
      <c r="K93" s="7">
        <f t="shared" si="10"/>
        <v>5.2138983041756735</v>
      </c>
      <c r="L93" s="2">
        <f t="shared" si="9"/>
        <v>3.0679346125812526</v>
      </c>
      <c r="M93" s="3">
        <f t="shared" si="11"/>
        <v>64.127725854072054</v>
      </c>
      <c r="N93" s="13">
        <f t="shared" si="7"/>
        <v>5.2138983041756735</v>
      </c>
      <c r="O93" s="3">
        <f t="shared" si="12"/>
        <v>5.2138983041756735</v>
      </c>
    </row>
    <row r="94" spans="9:15" x14ac:dyDescent="0.2">
      <c r="I94" s="5">
        <f t="shared" si="13"/>
        <v>510</v>
      </c>
      <c r="J94" s="6">
        <f t="shared" si="8"/>
        <v>8.5</v>
      </c>
      <c r="K94" s="7">
        <f t="shared" si="10"/>
        <v>4.9721277664410435</v>
      </c>
      <c r="L94" s="2">
        <f t="shared" si="9"/>
        <v>3.1044576436834102</v>
      </c>
      <c r="M94" s="3">
        <f t="shared" si="11"/>
        <v>63.151483205026402</v>
      </c>
      <c r="N94" s="13">
        <f t="shared" si="7"/>
        <v>4.9721277664410435</v>
      </c>
      <c r="O94" s="3">
        <f t="shared" si="12"/>
        <v>4.9721277664410435</v>
      </c>
    </row>
    <row r="95" spans="9:15" x14ac:dyDescent="0.2">
      <c r="I95" s="5">
        <f t="shared" si="13"/>
        <v>516</v>
      </c>
      <c r="J95" s="6">
        <f t="shared" si="8"/>
        <v>8.6</v>
      </c>
      <c r="K95" s="7">
        <f t="shared" si="10"/>
        <v>4.7415682246841619</v>
      </c>
      <c r="L95" s="2">
        <f t="shared" si="9"/>
        <v>3.1409806747855678</v>
      </c>
      <c r="M95" s="3">
        <f t="shared" si="11"/>
        <v>61.771436146282014</v>
      </c>
      <c r="N95" s="13">
        <f t="shared" si="7"/>
        <v>4.7415682246841619</v>
      </c>
      <c r="O95" s="3">
        <f t="shared" si="12"/>
        <v>4.7415682246841619</v>
      </c>
    </row>
    <row r="96" spans="9:15" x14ac:dyDescent="0.2">
      <c r="I96" s="5">
        <f t="shared" si="13"/>
        <v>522</v>
      </c>
      <c r="J96" s="6">
        <f t="shared" si="8"/>
        <v>8.6999999999999993</v>
      </c>
      <c r="K96" s="7">
        <f t="shared" si="10"/>
        <v>4.5216998205633496</v>
      </c>
      <c r="L96" s="2">
        <f t="shared" si="9"/>
        <v>3.1775037058877253</v>
      </c>
      <c r="M96" s="3">
        <f t="shared" si="11"/>
        <v>60.005715219455986</v>
      </c>
      <c r="N96" s="13">
        <f t="shared" si="7"/>
        <v>4.5216998205633496</v>
      </c>
      <c r="O96" s="3">
        <f t="shared" si="12"/>
        <v>4.5216998205633496</v>
      </c>
    </row>
    <row r="97" spans="9:15" x14ac:dyDescent="0.2">
      <c r="I97" s="5">
        <f t="shared" si="13"/>
        <v>528</v>
      </c>
      <c r="J97" s="6">
        <f t="shared" si="8"/>
        <v>8.8000000000000007</v>
      </c>
      <c r="K97" s="7">
        <f t="shared" si="10"/>
        <v>4.3120268017749543</v>
      </c>
      <c r="L97" s="2">
        <f t="shared" si="9"/>
        <v>3.2140267369898838</v>
      </c>
      <c r="M97" s="3">
        <f t="shared" si="11"/>
        <v>57.877517805061686</v>
      </c>
      <c r="N97" s="13">
        <f t="shared" si="7"/>
        <v>4.3120268017749543</v>
      </c>
      <c r="O97" s="3">
        <f t="shared" si="12"/>
        <v>4.3120268017749543</v>
      </c>
    </row>
    <row r="98" spans="9:15" x14ac:dyDescent="0.2">
      <c r="I98" s="5">
        <f t="shared" si="13"/>
        <v>534</v>
      </c>
      <c r="J98" s="6">
        <f t="shared" si="8"/>
        <v>8.9</v>
      </c>
      <c r="K98" s="7">
        <f t="shared" si="10"/>
        <v>4.1120764042468076</v>
      </c>
      <c r="L98" s="2">
        <f t="shared" si="9"/>
        <v>3.2505497680920414</v>
      </c>
      <c r="M98" s="3">
        <f t="shared" si="11"/>
        <v>55.414803364007909</v>
      </c>
      <c r="N98" s="13">
        <f t="shared" ref="N98:N161" si="14">(4.34*($F$11))*EXP(-1.3*(L98))</f>
        <v>4.1120764042468076</v>
      </c>
      <c r="O98" s="3">
        <f t="shared" si="12"/>
        <v>4.1120764042468076</v>
      </c>
    </row>
    <row r="99" spans="9:15" x14ac:dyDescent="0.2">
      <c r="I99" s="5">
        <f t="shared" si="13"/>
        <v>540</v>
      </c>
      <c r="J99" s="6">
        <f t="shared" si="8"/>
        <v>9</v>
      </c>
      <c r="K99" s="7">
        <f t="shared" si="10"/>
        <v>3.9213977861647424</v>
      </c>
      <c r="L99" s="2">
        <f t="shared" si="9"/>
        <v>3.287072799194199</v>
      </c>
      <c r="M99" s="3">
        <f t="shared" si="11"/>
        <v>52.649926116668233</v>
      </c>
      <c r="N99" s="13">
        <f t="shared" si="14"/>
        <v>3.9213977861647424</v>
      </c>
      <c r="O99" s="3">
        <f t="shared" si="12"/>
        <v>3.9213977861647424</v>
      </c>
    </row>
    <row r="100" spans="9:15" x14ac:dyDescent="0.2">
      <c r="I100" s="5">
        <f t="shared" si="13"/>
        <v>546</v>
      </c>
      <c r="J100" s="6">
        <f t="shared" si="8"/>
        <v>9.1</v>
      </c>
      <c r="K100" s="7">
        <f t="shared" si="10"/>
        <v>3.7395610114288145</v>
      </c>
      <c r="L100" s="2">
        <f t="shared" si="9"/>
        <v>3.3235958302963566</v>
      </c>
      <c r="M100" s="3">
        <f t="shared" si="11"/>
        <v>49.619209985246215</v>
      </c>
      <c r="N100" s="13">
        <f t="shared" si="14"/>
        <v>3.7395610114288145</v>
      </c>
      <c r="O100" s="3">
        <f t="shared" si="12"/>
        <v>3.7395610114288145</v>
      </c>
    </row>
    <row r="101" spans="9:15" x14ac:dyDescent="0.2">
      <c r="I101" s="5">
        <f t="shared" si="13"/>
        <v>552</v>
      </c>
      <c r="J101" s="6">
        <f t="shared" si="8"/>
        <v>9.1999999999999993</v>
      </c>
      <c r="K101" s="7">
        <f t="shared" si="10"/>
        <v>3.5661560802469943</v>
      </c>
      <c r="L101" s="2">
        <f t="shared" si="9"/>
        <v>3.3601188613985142</v>
      </c>
      <c r="M101" s="3">
        <f t="shared" si="11"/>
        <v>46.36247138368396</v>
      </c>
      <c r="N101" s="13">
        <f t="shared" si="14"/>
        <v>3.5661560802469943</v>
      </c>
      <c r="O101" s="3">
        <f t="shared" si="12"/>
        <v>3.5661560802469943</v>
      </c>
    </row>
    <row r="102" spans="9:15" x14ac:dyDescent="0.2">
      <c r="I102" s="5">
        <f t="shared" si="13"/>
        <v>558</v>
      </c>
      <c r="J102" s="6">
        <f t="shared" si="8"/>
        <v>9.3000000000000007</v>
      </c>
      <c r="K102" s="7">
        <f t="shared" si="10"/>
        <v>3.4007920046806497</v>
      </c>
      <c r="L102" s="2">
        <f t="shared" si="9"/>
        <v>3.3966418925006723</v>
      </c>
      <c r="M102" s="3">
        <f t="shared" si="11"/>
        <v>42.922496124521295</v>
      </c>
      <c r="N102" s="13">
        <f t="shared" si="14"/>
        <v>3.4007920046806497</v>
      </c>
      <c r="O102" s="3">
        <f t="shared" si="12"/>
        <v>3.4007920046806497</v>
      </c>
    </row>
    <row r="103" spans="9:15" x14ac:dyDescent="0.2">
      <c r="I103" s="5">
        <f t="shared" si="13"/>
        <v>564</v>
      </c>
      <c r="J103" s="6">
        <f t="shared" si="8"/>
        <v>9.4</v>
      </c>
      <c r="K103" s="7">
        <f t="shared" si="10"/>
        <v>3.2430959270573498</v>
      </c>
      <c r="L103" s="2">
        <f t="shared" si="9"/>
        <v>3.4331649236028299</v>
      </c>
      <c r="M103" s="3">
        <f t="shared" si="11"/>
        <v>39.344477314908517</v>
      </c>
      <c r="N103" s="13">
        <f t="shared" si="14"/>
        <v>3.2430959270573498</v>
      </c>
      <c r="O103" s="3">
        <f t="shared" si="12"/>
        <v>3.2430959270573498</v>
      </c>
    </row>
    <row r="104" spans="9:15" x14ac:dyDescent="0.2">
      <c r="I104" s="5">
        <f t="shared" si="13"/>
        <v>570</v>
      </c>
      <c r="J104" s="6">
        <f t="shared" si="8"/>
        <v>9.5</v>
      </c>
      <c r="K104" s="7">
        <f t="shared" si="10"/>
        <v>3.0927122792632042</v>
      </c>
      <c r="L104" s="2">
        <f t="shared" si="9"/>
        <v>3.4696879547049879</v>
      </c>
      <c r="M104" s="3">
        <f t="shared" si="11"/>
        <v>35.67542162648288</v>
      </c>
      <c r="N104" s="13">
        <f t="shared" si="14"/>
        <v>3.0927122792632042</v>
      </c>
      <c r="O104" s="3">
        <f t="shared" si="12"/>
        <v>3.0927122792632042</v>
      </c>
    </row>
    <row r="105" spans="9:15" x14ac:dyDescent="0.2">
      <c r="I105" s="5">
        <f t="shared" si="13"/>
        <v>576</v>
      </c>
      <c r="J105" s="6">
        <f t="shared" si="8"/>
        <v>9.6</v>
      </c>
      <c r="K105" s="7">
        <f t="shared" si="10"/>
        <v>2.9493019810191594</v>
      </c>
      <c r="L105" s="2">
        <f t="shared" si="9"/>
        <v>3.5062109858071455</v>
      </c>
      <c r="M105" s="3">
        <f t="shared" si="11"/>
        <v>31.96353173931471</v>
      </c>
      <c r="N105" s="13">
        <f t="shared" si="14"/>
        <v>2.9493019810191594</v>
      </c>
      <c r="O105" s="3">
        <f t="shared" si="12"/>
        <v>2.9493019810191594</v>
      </c>
    </row>
    <row r="106" spans="9:15" x14ac:dyDescent="0.2">
      <c r="I106" s="5">
        <f t="shared" si="13"/>
        <v>582</v>
      </c>
      <c r="J106" s="6">
        <f t="shared" si="8"/>
        <v>9.6999999999999993</v>
      </c>
      <c r="K106" s="7">
        <f t="shared" si="10"/>
        <v>2.8125416753335366</v>
      </c>
      <c r="L106" s="2">
        <f t="shared" si="9"/>
        <v>3.5427340169093031</v>
      </c>
      <c r="M106" s="3">
        <f t="shared" si="11"/>
        <v>28.257573073141778</v>
      </c>
      <c r="N106" s="13">
        <f t="shared" si="14"/>
        <v>2.8125416753335366</v>
      </c>
      <c r="O106" s="3">
        <f t="shared" si="12"/>
        <v>2.8125416753335366</v>
      </c>
    </row>
    <row r="107" spans="9:15" x14ac:dyDescent="0.2">
      <c r="I107" s="5">
        <f t="shared" si="13"/>
        <v>588</v>
      </c>
      <c r="J107" s="6">
        <f t="shared" si="8"/>
        <v>9.8000000000000007</v>
      </c>
      <c r="K107" s="7">
        <f t="shared" si="10"/>
        <v>2.6821229994069529</v>
      </c>
      <c r="L107" s="2">
        <f t="shared" si="9"/>
        <v>3.5792570480114612</v>
      </c>
      <c r="M107" s="3">
        <f t="shared" si="11"/>
        <v>24.606233125540697</v>
      </c>
      <c r="N107" s="13">
        <f t="shared" si="14"/>
        <v>2.6821229994069529</v>
      </c>
      <c r="O107" s="3">
        <f t="shared" si="12"/>
        <v>2.6821229994069529</v>
      </c>
    </row>
    <row r="108" spans="9:15" x14ac:dyDescent="0.2">
      <c r="I108" s="5">
        <f t="shared" si="13"/>
        <v>594</v>
      </c>
      <c r="J108" s="6">
        <f t="shared" si="8"/>
        <v>9.9</v>
      </c>
      <c r="K108" s="7">
        <f t="shared" si="10"/>
        <v>2.5577518893456581</v>
      </c>
      <c r="L108" s="2">
        <f t="shared" si="9"/>
        <v>3.6157800791136188</v>
      </c>
      <c r="M108" s="3">
        <f t="shared" si="11"/>
        <v>21.057481833811028</v>
      </c>
      <c r="N108" s="13">
        <f t="shared" si="14"/>
        <v>2.5577518893456581</v>
      </c>
      <c r="O108" s="3">
        <f t="shared" si="12"/>
        <v>2.5577518893456581</v>
      </c>
    </row>
    <row r="109" spans="9:15" x14ac:dyDescent="0.2">
      <c r="I109" s="5">
        <f t="shared" si="13"/>
        <v>600</v>
      </c>
      <c r="J109" s="6">
        <f t="shared" si="8"/>
        <v>10</v>
      </c>
      <c r="K109" s="7">
        <f t="shared" si="10"/>
        <v>2.4391479171155885</v>
      </c>
      <c r="L109" s="2">
        <f t="shared" si="9"/>
        <v>3.6523031102157764</v>
      </c>
      <c r="M109" s="3">
        <f t="shared" si="11"/>
        <v>17.657941363896814</v>
      </c>
      <c r="N109" s="13">
        <f t="shared" si="14"/>
        <v>2.4391479171155885</v>
      </c>
      <c r="O109" s="3">
        <f t="shared" si="12"/>
        <v>2.4391479171155885</v>
      </c>
    </row>
    <row r="110" spans="9:15" x14ac:dyDescent="0.2">
      <c r="I110" s="5">
        <f t="shared" si="13"/>
        <v>606</v>
      </c>
      <c r="J110" s="6">
        <f t="shared" si="8"/>
        <v>10.1</v>
      </c>
      <c r="K110" s="7">
        <f t="shared" si="10"/>
        <v>2.3260436582421349</v>
      </c>
      <c r="L110" s="2">
        <f t="shared" si="9"/>
        <v>3.6888261413179344</v>
      </c>
      <c r="M110" s="3">
        <f t="shared" si="11"/>
        <v>14.452273605824494</v>
      </c>
      <c r="N110" s="13">
        <f t="shared" si="14"/>
        <v>2.3260436582421349</v>
      </c>
      <c r="O110" s="3">
        <f t="shared" si="12"/>
        <v>2.3260436582421349</v>
      </c>
    </row>
    <row r="111" spans="9:15" x14ac:dyDescent="0.2">
      <c r="I111" s="5">
        <f t="shared" si="13"/>
        <v>612</v>
      </c>
      <c r="J111" s="6">
        <f t="shared" si="8"/>
        <v>10.199999999999999</v>
      </c>
      <c r="K111" s="7">
        <f t="shared" si="10"/>
        <v>2.2181840888299269</v>
      </c>
      <c r="L111" s="2">
        <f t="shared" si="9"/>
        <v>3.725349172420092</v>
      </c>
      <c r="M111" s="3">
        <f t="shared" si="11"/>
        <v>11.48259342251138</v>
      </c>
      <c r="N111" s="13">
        <f t="shared" si="14"/>
        <v>2.2181840888299269</v>
      </c>
      <c r="O111" s="3">
        <f t="shared" si="12"/>
        <v>2.2181840888299269</v>
      </c>
    </row>
    <row r="112" spans="9:15" x14ac:dyDescent="0.2">
      <c r="I112" s="5">
        <f t="shared" si="13"/>
        <v>618</v>
      </c>
      <c r="J112" s="6">
        <f t="shared" si="8"/>
        <v>10.3</v>
      </c>
      <c r="K112" s="7">
        <f t="shared" si="10"/>
        <v>2.1153260105430309</v>
      </c>
      <c r="L112" s="2">
        <f t="shared" si="9"/>
        <v>3.76187220352225</v>
      </c>
      <c r="M112" s="3">
        <f t="shared" si="11"/>
        <v>8.7879153604628453</v>
      </c>
      <c r="N112" s="13">
        <f t="shared" si="14"/>
        <v>2.1153260105430309</v>
      </c>
      <c r="O112" s="3">
        <f t="shared" si="12"/>
        <v>2.1153260105430309</v>
      </c>
    </row>
    <row r="113" spans="9:15" x14ac:dyDescent="0.2">
      <c r="I113" s="5">
        <f t="shared" si="13"/>
        <v>624</v>
      </c>
      <c r="J113" s="6">
        <f t="shared" si="8"/>
        <v>10.4</v>
      </c>
      <c r="K113" s="7">
        <f t="shared" si="10"/>
        <v>2.0172375022490643</v>
      </c>
      <c r="L113" s="2">
        <f t="shared" si="9"/>
        <v>3.7983952346244076</v>
      </c>
      <c r="M113" s="3">
        <f t="shared" si="11"/>
        <v>6.4036410912662598</v>
      </c>
      <c r="N113" s="13">
        <f t="shared" si="14"/>
        <v>2.0172375022490643</v>
      </c>
      <c r="O113" s="3">
        <f t="shared" si="12"/>
        <v>2.0172375022490643</v>
      </c>
    </row>
    <row r="114" spans="9:15" x14ac:dyDescent="0.2">
      <c r="I114" s="5">
        <f t="shared" si="13"/>
        <v>630</v>
      </c>
      <c r="J114" s="6">
        <f t="shared" si="8"/>
        <v>10.5</v>
      </c>
      <c r="K114" s="7">
        <f t="shared" si="10"/>
        <v>1.923697397090776</v>
      </c>
      <c r="L114" s="2">
        <f t="shared" si="9"/>
        <v>3.8349182657265652</v>
      </c>
      <c r="M114" s="3">
        <f t="shared" si="11"/>
        <v>4.361094317682654</v>
      </c>
      <c r="N114" s="13">
        <f t="shared" si="14"/>
        <v>1.923697397090776</v>
      </c>
      <c r="O114" s="3">
        <f t="shared" si="12"/>
        <v>1.923697397090776</v>
      </c>
    </row>
    <row r="115" spans="9:15" x14ac:dyDescent="0.2">
      <c r="I115" s="5">
        <f t="shared" si="13"/>
        <v>636</v>
      </c>
      <c r="J115" s="6">
        <f t="shared" si="8"/>
        <v>10.6</v>
      </c>
      <c r="K115" s="7">
        <f t="shared" si="10"/>
        <v>1.8344947838060353</v>
      </c>
      <c r="L115" s="2">
        <f t="shared" si="9"/>
        <v>3.8714412968287228</v>
      </c>
      <c r="M115" s="3">
        <f t="shared" si="11"/>
        <v>2.6871092545662827</v>
      </c>
      <c r="N115" s="13">
        <f t="shared" si="14"/>
        <v>1.8344947838060353</v>
      </c>
      <c r="O115" s="3">
        <f t="shared" si="12"/>
        <v>1.8344947838060353</v>
      </c>
    </row>
    <row r="116" spans="9:15" x14ac:dyDescent="0.2">
      <c r="I116" s="5">
        <f t="shared" si="13"/>
        <v>642</v>
      </c>
      <c r="J116" s="6">
        <f t="shared" si="8"/>
        <v>10.7</v>
      </c>
      <c r="K116" s="7">
        <f t="shared" si="10"/>
        <v>1.7494285311718125</v>
      </c>
      <c r="L116" s="2">
        <f t="shared" si="9"/>
        <v>3.9079643279308804</v>
      </c>
      <c r="M116" s="3">
        <f t="shared" si="11"/>
        <v>1.4036780909957287</v>
      </c>
      <c r="N116" s="13">
        <f t="shared" si="14"/>
        <v>1.7494285311718125</v>
      </c>
      <c r="O116" s="3">
        <f t="shared" si="12"/>
        <v>1.7494285311718125</v>
      </c>
    </row>
    <row r="117" spans="9:15" x14ac:dyDescent="0.2">
      <c r="I117" s="5">
        <f t="shared" si="13"/>
        <v>648</v>
      </c>
      <c r="J117" s="6">
        <f t="shared" si="8"/>
        <v>10.8</v>
      </c>
      <c r="K117" s="7">
        <f t="shared" si="10"/>
        <v>1.6683068344998642</v>
      </c>
      <c r="L117" s="2">
        <f t="shared" si="9"/>
        <v>3.9444873590330389</v>
      </c>
      <c r="M117" s="3">
        <f t="shared" si="11"/>
        <v>0.52766206512691183</v>
      </c>
      <c r="N117" s="13">
        <f t="shared" si="14"/>
        <v>1.6683068344998642</v>
      </c>
      <c r="O117" s="3">
        <f t="shared" si="12"/>
        <v>1.6683068344998642</v>
      </c>
    </row>
    <row r="118" spans="9:15" x14ac:dyDescent="0.2">
      <c r="I118" s="5">
        <f t="shared" si="13"/>
        <v>654</v>
      </c>
      <c r="J118" s="6">
        <f t="shared" si="8"/>
        <v>10.9</v>
      </c>
      <c r="K118" s="7">
        <f t="shared" si="10"/>
        <v>1.5909467831616255</v>
      </c>
      <c r="L118" s="2">
        <f t="shared" si="9"/>
        <v>3.9810103901351965</v>
      </c>
      <c r="M118" s="3">
        <f t="shared" si="11"/>
        <v>7.0569947558378462E-2</v>
      </c>
      <c r="N118" s="13">
        <f t="shared" si="14"/>
        <v>1.5909467831616255</v>
      </c>
      <c r="O118" s="3">
        <f t="shared" si="12"/>
        <v>1.5909467831616255</v>
      </c>
    </row>
    <row r="119" spans="9:15" x14ac:dyDescent="0.2">
      <c r="I119" s="5">
        <f t="shared" si="13"/>
        <v>660</v>
      </c>
      <c r="J119" s="6">
        <f t="shared" si="8"/>
        <v>11</v>
      </c>
      <c r="K119" s="7">
        <f t="shared" si="10"/>
        <v>1.5171739481671034</v>
      </c>
      <c r="L119" s="2">
        <f t="shared" si="9"/>
        <v>4.0175334212373546</v>
      </c>
      <c r="M119" s="3">
        <f t="shared" si="11"/>
        <v>3.8406843411667523E-2</v>
      </c>
      <c r="N119" s="13">
        <f t="shared" si="14"/>
        <v>1.5171739481671034</v>
      </c>
      <c r="O119" s="3">
        <f t="shared" si="12"/>
        <v>1.5171739481671034</v>
      </c>
    </row>
    <row r="120" spans="9:15" x14ac:dyDescent="0.2">
      <c r="I120" s="5">
        <f t="shared" si="13"/>
        <v>666</v>
      </c>
      <c r="J120" s="6">
        <f t="shared" si="8"/>
        <v>11.1</v>
      </c>
      <c r="K120" s="7">
        <f t="shared" si="10"/>
        <v>1.4468219888679432</v>
      </c>
      <c r="L120" s="2">
        <f t="shared" si="9"/>
        <v>4.0540564523395117</v>
      </c>
      <c r="M120" s="3">
        <f t="shared" si="11"/>
        <v>0.43159529950831482</v>
      </c>
      <c r="N120" s="13">
        <f t="shared" si="14"/>
        <v>1.4468219888679432</v>
      </c>
      <c r="O120" s="3">
        <f t="shared" si="12"/>
        <v>1.4468219888679432</v>
      </c>
    </row>
    <row r="121" spans="9:15" x14ac:dyDescent="0.2">
      <c r="I121" s="5">
        <f t="shared" si="13"/>
        <v>672</v>
      </c>
      <c r="J121" s="6">
        <f t="shared" si="8"/>
        <v>11.2</v>
      </c>
      <c r="K121" s="7">
        <f t="shared" si="10"/>
        <v>1.379732277897795</v>
      </c>
      <c r="L121" s="2">
        <f t="shared" si="9"/>
        <v>4.0905794834416698</v>
      </c>
      <c r="M121" s="3">
        <f t="shared" si="11"/>
        <v>1.2449697531079753</v>
      </c>
      <c r="N121" s="13">
        <f t="shared" si="14"/>
        <v>1.379732277897795</v>
      </c>
      <c r="O121" s="3">
        <f t="shared" si="12"/>
        <v>1.379732277897795</v>
      </c>
    </row>
    <row r="122" spans="9:15" x14ac:dyDescent="0.2">
      <c r="I122" s="5">
        <f t="shared" si="13"/>
        <v>678</v>
      </c>
      <c r="J122" s="6">
        <f t="shared" si="8"/>
        <v>11.3</v>
      </c>
      <c r="K122" s="7">
        <f t="shared" si="10"/>
        <v>1.315753543504371</v>
      </c>
      <c r="L122" s="2">
        <f t="shared" si="9"/>
        <v>4.1271025145438278</v>
      </c>
      <c r="M122" s="3">
        <f t="shared" si="11"/>
        <v>2.4678443951377633</v>
      </c>
      <c r="N122" s="13">
        <f t="shared" si="14"/>
        <v>1.315753543504371</v>
      </c>
      <c r="O122" s="3">
        <f t="shared" si="12"/>
        <v>1.315753543504371</v>
      </c>
    </row>
    <row r="123" spans="9:15" x14ac:dyDescent="0.2">
      <c r="I123" s="5">
        <f t="shared" si="13"/>
        <v>684</v>
      </c>
      <c r="J123" s="6">
        <f t="shared" si="8"/>
        <v>11.4</v>
      </c>
      <c r="K123" s="7">
        <f t="shared" si="10"/>
        <v>1.2547415284666936</v>
      </c>
      <c r="L123" s="2">
        <f t="shared" si="9"/>
        <v>4.163625545645985</v>
      </c>
      <c r="M123" s="3">
        <f t="shared" si="11"/>
        <v>4.0841535563515299</v>
      </c>
      <c r="N123" s="13">
        <f t="shared" si="14"/>
        <v>1.2547415284666936</v>
      </c>
      <c r="O123" s="3">
        <f t="shared" si="12"/>
        <v>1.2547415284666936</v>
      </c>
    </row>
    <row r="124" spans="9:15" x14ac:dyDescent="0.2">
      <c r="I124" s="5">
        <f t="shared" si="13"/>
        <v>690</v>
      </c>
      <c r="J124" s="6">
        <f t="shared" si="8"/>
        <v>11.5</v>
      </c>
      <c r="K124" s="7">
        <f t="shared" si="10"/>
        <v>1.1965586648284798</v>
      </c>
      <c r="L124" s="2">
        <f t="shared" si="9"/>
        <v>4.200148576748143</v>
      </c>
      <c r="M124" s="3">
        <f t="shared" si="11"/>
        <v>6.0726627720781536</v>
      </c>
      <c r="N124" s="13">
        <f t="shared" si="14"/>
        <v>1.1965586648284798</v>
      </c>
      <c r="O124" s="3">
        <f t="shared" si="12"/>
        <v>1.1965586648284798</v>
      </c>
    </row>
    <row r="125" spans="9:15" x14ac:dyDescent="0.2">
      <c r="I125" s="5">
        <f t="shared" si="13"/>
        <v>696</v>
      </c>
      <c r="J125" s="6">
        <f t="shared" si="8"/>
        <v>11.6</v>
      </c>
      <c r="K125" s="7">
        <f t="shared" si="10"/>
        <v>1.1410737637142929</v>
      </c>
      <c r="L125" s="2">
        <f t="shared" si="9"/>
        <v>4.2366716078503011</v>
      </c>
      <c r="M125" s="3">
        <f t="shared" si="11"/>
        <v>8.4072477526686828</v>
      </c>
      <c r="N125" s="13">
        <f t="shared" si="14"/>
        <v>1.1410737637142929</v>
      </c>
      <c r="O125" s="3">
        <f t="shared" si="12"/>
        <v>1.1410737637142929</v>
      </c>
    </row>
    <row r="126" spans="9:15" x14ac:dyDescent="0.2">
      <c r="I126" s="5">
        <f t="shared" si="13"/>
        <v>702</v>
      </c>
      <c r="J126" s="6">
        <f t="shared" si="8"/>
        <v>11.7</v>
      </c>
      <c r="K126" s="7">
        <f t="shared" si="10"/>
        <v>1.0881617195290167</v>
      </c>
      <c r="L126" s="2">
        <f t="shared" si="9"/>
        <v>4.2731946389524582</v>
      </c>
      <c r="M126" s="3">
        <f t="shared" si="11"/>
        <v>11.05723759463387</v>
      </c>
      <c r="N126" s="13">
        <f t="shared" si="14"/>
        <v>1.0881617195290167</v>
      </c>
      <c r="O126" s="3">
        <f t="shared" si="12"/>
        <v>1.0881617195290167</v>
      </c>
    </row>
    <row r="127" spans="9:15" x14ac:dyDescent="0.2">
      <c r="I127" s="5">
        <f t="shared" si="13"/>
        <v>708</v>
      </c>
      <c r="J127" s="6">
        <f t="shared" si="8"/>
        <v>11.8</v>
      </c>
      <c r="K127" s="7">
        <f t="shared" si="10"/>
        <v>1.0377032278737279</v>
      </c>
      <c r="L127" s="2">
        <f t="shared" si="9"/>
        <v>4.3097176700546163</v>
      </c>
      <c r="M127" s="3">
        <f t="shared" si="11"/>
        <v>13.987817723492245</v>
      </c>
      <c r="N127" s="13">
        <f t="shared" si="14"/>
        <v>1.0377032278737279</v>
      </c>
      <c r="O127" s="3">
        <f t="shared" si="12"/>
        <v>1.0377032278737279</v>
      </c>
    </row>
    <row r="128" spans="9:15" x14ac:dyDescent="0.2">
      <c r="I128" s="5">
        <f t="shared" si="13"/>
        <v>714</v>
      </c>
      <c r="J128" s="6">
        <f t="shared" si="8"/>
        <v>11.9</v>
      </c>
      <c r="K128" s="7">
        <f t="shared" si="10"/>
        <v>0.98958451654192725</v>
      </c>
      <c r="L128" s="2">
        <f t="shared" si="9"/>
        <v>4.3462407011567743</v>
      </c>
      <c r="M128" s="3">
        <f t="shared" si="11"/>
        <v>17.160487274616059</v>
      </c>
      <c r="N128" s="13">
        <f t="shared" si="14"/>
        <v>0.98958451654192725</v>
      </c>
      <c r="O128" s="3">
        <f t="shared" si="12"/>
        <v>0.98958451654192725</v>
      </c>
    </row>
    <row r="129" spans="9:15" x14ac:dyDescent="0.2">
      <c r="I129" s="5">
        <f t="shared" si="13"/>
        <v>720</v>
      </c>
      <c r="J129" s="6">
        <f t="shared" si="8"/>
        <v>12</v>
      </c>
      <c r="K129" s="7">
        <f t="shared" si="10"/>
        <v>0.94369708898957305</v>
      </c>
      <c r="L129" s="2">
        <f t="shared" si="9"/>
        <v>4.3827637322589315</v>
      </c>
      <c r="M129" s="3">
        <f t="shared" si="11"/>
        <v>20.533564903177524</v>
      </c>
      <c r="N129" s="13">
        <f t="shared" si="14"/>
        <v>0.94369708898957305</v>
      </c>
      <c r="O129" s="3">
        <f t="shared" si="12"/>
        <v>0.94369708898957305</v>
      </c>
    </row>
    <row r="130" spans="9:15" x14ac:dyDescent="0.2">
      <c r="I130" s="5">
        <f t="shared" si="13"/>
        <v>726</v>
      </c>
      <c r="J130" s="6">
        <f t="shared" si="8"/>
        <v>12.1</v>
      </c>
      <c r="K130" s="7">
        <f t="shared" si="10"/>
        <v>0.89993747970051385</v>
      </c>
      <c r="L130" s="2">
        <f t="shared" si="9"/>
        <v>4.4192867633610895</v>
      </c>
      <c r="M130" s="3">
        <f t="shared" si="11"/>
        <v>24.062736378053302</v>
      </c>
      <c r="N130" s="13">
        <f t="shared" si="14"/>
        <v>0.89993747970051385</v>
      </c>
      <c r="O130" s="3">
        <f t="shared" si="12"/>
        <v>0.89993747970051385</v>
      </c>
    </row>
    <row r="131" spans="9:15" x14ac:dyDescent="0.2">
      <c r="I131" s="5">
        <f t="shared" si="13"/>
        <v>732</v>
      </c>
      <c r="J131" s="6">
        <f t="shared" si="8"/>
        <v>12.2</v>
      </c>
      <c r="K131" s="7">
        <f t="shared" si="10"/>
        <v>0.85820702089572865</v>
      </c>
      <c r="L131" s="2">
        <f t="shared" si="9"/>
        <v>4.4558097944632475</v>
      </c>
      <c r="M131" s="3">
        <f t="shared" si="11"/>
        <v>27.701636765603016</v>
      </c>
      <c r="N131" s="13">
        <f t="shared" si="14"/>
        <v>0.85820702089572865</v>
      </c>
      <c r="O131" s="3">
        <f t="shared" si="12"/>
        <v>0.85820702089572865</v>
      </c>
    </row>
    <row r="132" spans="9:15" x14ac:dyDescent="0.2">
      <c r="I132" s="5">
        <f t="shared" si="13"/>
        <v>738</v>
      </c>
      <c r="J132" s="6">
        <f t="shared" si="8"/>
        <v>12.3</v>
      </c>
      <c r="K132" s="7">
        <f t="shared" si="10"/>
        <v>0.81841162006034529</v>
      </c>
      <c r="L132" s="2">
        <f t="shared" si="9"/>
        <v>4.4923328255654056</v>
      </c>
      <c r="M132" s="3">
        <f t="shared" si="11"/>
        <v>31.40245955481026</v>
      </c>
      <c r="N132" s="13">
        <f t="shared" si="14"/>
        <v>0.81841162006034529</v>
      </c>
      <c r="O132" s="3">
        <f t="shared" si="12"/>
        <v>0.81841162006034529</v>
      </c>
    </row>
    <row r="133" spans="9:15" x14ac:dyDescent="0.2">
      <c r="I133" s="5">
        <f t="shared" si="13"/>
        <v>744</v>
      </c>
      <c r="J133" s="6">
        <f t="shared" si="8"/>
        <v>12.4</v>
      </c>
      <c r="K133" s="7">
        <f t="shared" si="10"/>
        <v>0.78046154778682386</v>
      </c>
      <c r="L133" s="2">
        <f t="shared" si="9"/>
        <v>4.5288558566675627</v>
      </c>
      <c r="M133" s="3">
        <f t="shared" si="11"/>
        <v>35.116584721327072</v>
      </c>
      <c r="N133" s="13">
        <f t="shared" si="14"/>
        <v>0.78046154778682386</v>
      </c>
      <c r="O133" s="3">
        <f t="shared" si="12"/>
        <v>0.78046154778682386</v>
      </c>
    </row>
    <row r="134" spans="9:15" x14ac:dyDescent="0.2">
      <c r="I134" s="5">
        <f t="shared" si="13"/>
        <v>750</v>
      </c>
      <c r="J134" s="6">
        <f t="shared" si="8"/>
        <v>12.5</v>
      </c>
      <c r="K134" s="7">
        <f t="shared" si="10"/>
        <v>0.74427123545593232</v>
      </c>
      <c r="L134" s="2">
        <f t="shared" si="9"/>
        <v>4.5653788877697208</v>
      </c>
      <c r="M134" s="3">
        <f t="shared" si="11"/>
        <v>38.795217479152733</v>
      </c>
      <c r="N134" s="13">
        <f t="shared" si="14"/>
        <v>0.74427123545593232</v>
      </c>
      <c r="O134" s="3">
        <f t="shared" si="12"/>
        <v>0.74427123545593232</v>
      </c>
    </row>
    <row r="135" spans="9:15" x14ac:dyDescent="0.2">
      <c r="I135" s="5">
        <f t="shared" si="13"/>
        <v>756</v>
      </c>
      <c r="J135" s="6">
        <f t="shared" si="8"/>
        <v>12.6</v>
      </c>
      <c r="K135" s="7">
        <f t="shared" si="10"/>
        <v>0.70975908229934281</v>
      </c>
      <c r="L135" s="2">
        <f t="shared" si="9"/>
        <v>4.6019019188718779</v>
      </c>
      <c r="M135" s="3">
        <f t="shared" si="11"/>
        <v>42.390029328264198</v>
      </c>
      <c r="N135" s="13">
        <f t="shared" si="14"/>
        <v>0.70975908229934281</v>
      </c>
      <c r="O135" s="3">
        <f t="shared" si="12"/>
        <v>0.70975908229934281</v>
      </c>
    </row>
    <row r="136" spans="9:15" x14ac:dyDescent="0.2">
      <c r="I136" s="5">
        <f t="shared" si="13"/>
        <v>762</v>
      </c>
      <c r="J136" s="6">
        <f t="shared" si="8"/>
        <v>12.7</v>
      </c>
      <c r="K136" s="7">
        <f t="shared" si="10"/>
        <v>0.67684727140880008</v>
      </c>
      <c r="L136" s="2">
        <f t="shared" si="9"/>
        <v>4.638424949974036</v>
      </c>
      <c r="M136" s="3">
        <f t="shared" si="11"/>
        <v>45.853792976358143</v>
      </c>
      <c r="N136" s="13">
        <f t="shared" si="14"/>
        <v>0.67684727140880008</v>
      </c>
      <c r="O136" s="3">
        <f t="shared" si="12"/>
        <v>0.67684727140880008</v>
      </c>
    </row>
    <row r="137" spans="9:15" x14ac:dyDescent="0.2">
      <c r="I137" s="5">
        <f t="shared" si="13"/>
        <v>768</v>
      </c>
      <c r="J137" s="6">
        <f t="shared" ref="J137:J200" si="15">I137/60</f>
        <v>12.8</v>
      </c>
      <c r="K137" s="7">
        <f t="shared" si="10"/>
        <v>0.64546159427703342</v>
      </c>
      <c r="L137" s="2">
        <f t="shared" ref="L137:L200" si="16">J137/($F$22/60)</f>
        <v>4.674947981076194</v>
      </c>
      <c r="M137" s="3">
        <f t="shared" si="11"/>
        <v>49.141002793336042</v>
      </c>
      <c r="N137" s="13">
        <f t="shared" si="14"/>
        <v>0.64546159427703342</v>
      </c>
      <c r="O137" s="3">
        <f t="shared" si="12"/>
        <v>0.64546159427703342</v>
      </c>
    </row>
    <row r="138" spans="9:15" x14ac:dyDescent="0.2">
      <c r="I138" s="5">
        <f t="shared" si="13"/>
        <v>774</v>
      </c>
      <c r="J138" s="6">
        <f t="shared" si="15"/>
        <v>12.9</v>
      </c>
      <c r="K138" s="7">
        <f t="shared" ref="K138:K201" si="17">IF(I138&lt;$F$23,M138,N138)</f>
        <v>0.61553128347476238</v>
      </c>
      <c r="L138" s="2">
        <f t="shared" si="16"/>
        <v>4.7114710121783521</v>
      </c>
      <c r="M138" s="3">
        <f t="shared" ref="M138:M201" si="18">($F$11/2)*(1-COS((3.14*L138)))</f>
        <v>52.208472647237144</v>
      </c>
      <c r="N138" s="13">
        <f t="shared" si="14"/>
        <v>0.61553128347476238</v>
      </c>
      <c r="O138" s="3">
        <f t="shared" ref="O138:O201" si="19">IF(I138&lt;F$23,M138,N138)</f>
        <v>0.61553128347476238</v>
      </c>
    </row>
    <row r="139" spans="9:15" x14ac:dyDescent="0.2">
      <c r="I139" s="5">
        <f t="shared" ref="I139:I202" si="20">I138+$F$12</f>
        <v>780</v>
      </c>
      <c r="J139" s="6">
        <f t="shared" si="15"/>
        <v>13</v>
      </c>
      <c r="K139" s="7">
        <f t="shared" si="17"/>
        <v>0.58698885308654514</v>
      </c>
      <c r="L139" s="2">
        <f t="shared" si="16"/>
        <v>4.7479940432805092</v>
      </c>
      <c r="M139" s="3">
        <f t="shared" si="18"/>
        <v>55.01590326747278</v>
      </c>
      <c r="N139" s="13">
        <f t="shared" si="14"/>
        <v>0.58698885308654514</v>
      </c>
      <c r="O139" s="3">
        <f t="shared" si="19"/>
        <v>0.58698885308654514</v>
      </c>
    </row>
    <row r="140" spans="9:15" x14ac:dyDescent="0.2">
      <c r="I140" s="5">
        <f t="shared" si="20"/>
        <v>786</v>
      </c>
      <c r="J140" s="6">
        <f t="shared" si="15"/>
        <v>13.1</v>
      </c>
      <c r="K140" s="7">
        <f t="shared" si="17"/>
        <v>0.55976994654567303</v>
      </c>
      <c r="L140" s="2">
        <f t="shared" si="16"/>
        <v>4.7845170743826673</v>
      </c>
      <c r="M140" s="3">
        <f t="shared" si="18"/>
        <v>57.52641168155678</v>
      </c>
      <c r="N140" s="13">
        <f t="shared" si="14"/>
        <v>0.55976994654567303</v>
      </c>
      <c r="O140" s="3">
        <f t="shared" si="19"/>
        <v>0.55976994654567303</v>
      </c>
    </row>
    <row r="141" spans="9:15" x14ac:dyDescent="0.2">
      <c r="I141" s="5">
        <f t="shared" si="20"/>
        <v>792</v>
      </c>
      <c r="J141" s="6">
        <f t="shared" si="15"/>
        <v>13.2</v>
      </c>
      <c r="K141" s="7">
        <f t="shared" si="17"/>
        <v>0.53381319152503059</v>
      </c>
      <c r="L141" s="2">
        <f t="shared" si="16"/>
        <v>4.8210401054848244</v>
      </c>
      <c r="M141" s="3">
        <f t="shared" si="18"/>
        <v>59.707015769790139</v>
      </c>
      <c r="N141" s="13">
        <f t="shared" si="14"/>
        <v>0.53381319152503059</v>
      </c>
      <c r="O141" s="3">
        <f t="shared" si="19"/>
        <v>0.53381319152503059</v>
      </c>
    </row>
    <row r="142" spans="9:15" x14ac:dyDescent="0.2">
      <c r="I142" s="5">
        <f t="shared" si="20"/>
        <v>798</v>
      </c>
      <c r="J142" s="6">
        <f t="shared" si="15"/>
        <v>13.3</v>
      </c>
      <c r="K142" s="7">
        <f t="shared" si="17"/>
        <v>0.50906006155671346</v>
      </c>
      <c r="L142" s="2">
        <f t="shared" si="16"/>
        <v>4.8575631365869834</v>
      </c>
      <c r="M142" s="3">
        <f t="shared" si="18"/>
        <v>61.529067572002546</v>
      </c>
      <c r="N142" s="13">
        <f t="shared" si="14"/>
        <v>0.50906006155671346</v>
      </c>
      <c r="O142" s="3">
        <f t="shared" si="19"/>
        <v>0.50906006155671346</v>
      </c>
    </row>
    <row r="143" spans="9:15" x14ac:dyDescent="0.2">
      <c r="I143" s="5">
        <f t="shared" si="20"/>
        <v>804</v>
      </c>
      <c r="J143" s="6">
        <f t="shared" si="15"/>
        <v>13.4</v>
      </c>
      <c r="K143" s="7">
        <f t="shared" si="17"/>
        <v>0.48545474406841083</v>
      </c>
      <c r="L143" s="2">
        <f t="shared" si="16"/>
        <v>4.8940861676891405</v>
      </c>
      <c r="M143" s="3">
        <f t="shared" si="18"/>
        <v>62.968629653727973</v>
      </c>
      <c r="N143" s="13">
        <f t="shared" si="14"/>
        <v>0.48545474406841083</v>
      </c>
      <c r="O143" s="3">
        <f t="shared" si="19"/>
        <v>0.48545474406841083</v>
      </c>
    </row>
    <row r="144" spans="9:15" x14ac:dyDescent="0.2">
      <c r="I144" s="5">
        <f t="shared" si="20"/>
        <v>810</v>
      </c>
      <c r="J144" s="6">
        <f t="shared" si="15"/>
        <v>13.5</v>
      </c>
      <c r="K144" s="7">
        <f t="shared" si="17"/>
        <v>0.46294401453898171</v>
      </c>
      <c r="L144" s="2">
        <f t="shared" si="16"/>
        <v>4.9306091987912986</v>
      </c>
      <c r="M144" s="3">
        <f t="shared" si="18"/>
        <v>64.006789587257757</v>
      </c>
      <c r="N144" s="13">
        <f t="shared" si="14"/>
        <v>0.46294401453898171</v>
      </c>
      <c r="O144" s="3">
        <f t="shared" si="19"/>
        <v>0.46294401453898171</v>
      </c>
    </row>
    <row r="145" spans="9:15" x14ac:dyDescent="0.2">
      <c r="I145" s="5">
        <f t="shared" si="20"/>
        <v>816</v>
      </c>
      <c r="J145" s="6">
        <f t="shared" si="15"/>
        <v>13.6</v>
      </c>
      <c r="K145" s="7">
        <f t="shared" si="17"/>
        <v>0.44147711648949811</v>
      </c>
      <c r="L145" s="2">
        <f t="shared" si="16"/>
        <v>4.9671322298934557</v>
      </c>
      <c r="M145" s="3">
        <f t="shared" si="18"/>
        <v>64.629908416035406</v>
      </c>
      <c r="N145" s="13">
        <f t="shared" si="14"/>
        <v>0.44147711648949811</v>
      </c>
      <c r="O145" s="3">
        <f t="shared" si="19"/>
        <v>0.44147711648949811</v>
      </c>
    </row>
    <row r="146" spans="9:15" x14ac:dyDescent="0.2">
      <c r="I146" s="5">
        <f t="shared" si="20"/>
        <v>822</v>
      </c>
      <c r="J146" s="6">
        <f t="shared" si="15"/>
        <v>13.7</v>
      </c>
      <c r="K146" s="7">
        <f t="shared" si="17"/>
        <v>0.42100564703914101</v>
      </c>
      <c r="L146" s="2">
        <f t="shared" si="16"/>
        <v>5.0036552609956138</v>
      </c>
      <c r="M146" s="3">
        <f t="shared" si="18"/>
        <v>64.82979983816206</v>
      </c>
      <c r="N146" s="13">
        <f t="shared" si="14"/>
        <v>0.42100564703914101</v>
      </c>
      <c r="O146" s="3">
        <f t="shared" si="19"/>
        <v>0.42100564703914101</v>
      </c>
    </row>
    <row r="147" spans="9:15" x14ac:dyDescent="0.2">
      <c r="I147" s="5">
        <f t="shared" si="20"/>
        <v>828</v>
      </c>
      <c r="J147" s="6">
        <f t="shared" si="15"/>
        <v>13.8</v>
      </c>
      <c r="K147" s="7">
        <f t="shared" si="17"/>
        <v>0.40148344776792561</v>
      </c>
      <c r="L147" s="2">
        <f t="shared" si="16"/>
        <v>5.0401782920977718</v>
      </c>
      <c r="M147" s="3">
        <f t="shared" si="18"/>
        <v>64.603837754966037</v>
      </c>
      <c r="N147" s="13">
        <f t="shared" si="14"/>
        <v>0.40148344776792561</v>
      </c>
      <c r="O147" s="3">
        <f t="shared" si="19"/>
        <v>0.40148344776792561</v>
      </c>
    </row>
    <row r="148" spans="9:15" x14ac:dyDescent="0.2">
      <c r="I148" s="5">
        <f t="shared" si="20"/>
        <v>834</v>
      </c>
      <c r="J148" s="6">
        <f t="shared" si="15"/>
        <v>13.9</v>
      </c>
      <c r="K148" s="7">
        <f t="shared" si="17"/>
        <v>0.38286650064015615</v>
      </c>
      <c r="L148" s="2">
        <f t="shared" si="16"/>
        <v>5.0767013231999298</v>
      </c>
      <c r="M148" s="3">
        <f t="shared" si="18"/>
        <v>63.954990771704189</v>
      </c>
      <c r="N148" s="13">
        <f t="shared" si="14"/>
        <v>0.38286650064015615</v>
      </c>
      <c r="O148" s="3">
        <f t="shared" si="19"/>
        <v>0.38286650064015615</v>
      </c>
    </row>
    <row r="149" spans="9:15" x14ac:dyDescent="0.2">
      <c r="I149" s="5">
        <f t="shared" si="20"/>
        <v>840</v>
      </c>
      <c r="J149" s="6">
        <f t="shared" si="15"/>
        <v>14</v>
      </c>
      <c r="K149" s="7">
        <f t="shared" si="17"/>
        <v>0.3651128287539569</v>
      </c>
      <c r="L149" s="2">
        <f t="shared" si="16"/>
        <v>5.113224354302087</v>
      </c>
      <c r="M149" s="3">
        <f t="shared" si="18"/>
        <v>62.891783197137336</v>
      </c>
      <c r="N149" s="13">
        <f t="shared" si="14"/>
        <v>0.3651128287539569</v>
      </c>
      <c r="O149" s="3">
        <f t="shared" si="19"/>
        <v>0.3651128287539569</v>
      </c>
    </row>
    <row r="150" spans="9:15" x14ac:dyDescent="0.2">
      <c r="I150" s="5">
        <f t="shared" si="20"/>
        <v>846</v>
      </c>
      <c r="J150" s="6">
        <f t="shared" si="15"/>
        <v>14.1</v>
      </c>
      <c r="K150" s="7">
        <f t="shared" si="17"/>
        <v>0.34818240169308368</v>
      </c>
      <c r="L150" s="2">
        <f t="shared" si="16"/>
        <v>5.149747385404245</v>
      </c>
      <c r="M150" s="3">
        <f t="shared" si="18"/>
        <v>61.428183054352907</v>
      </c>
      <c r="N150" s="13">
        <f t="shared" si="14"/>
        <v>0.34818240169308368</v>
      </c>
      <c r="O150" s="3">
        <f t="shared" si="19"/>
        <v>0.34818240169308368</v>
      </c>
    </row>
    <row r="151" spans="9:15" x14ac:dyDescent="0.2">
      <c r="I151" s="5">
        <f t="shared" si="20"/>
        <v>852</v>
      </c>
      <c r="J151" s="6">
        <f t="shared" si="15"/>
        <v>14.2</v>
      </c>
      <c r="K151" s="7">
        <f t="shared" si="17"/>
        <v>0.33203704526761352</v>
      </c>
      <c r="L151" s="2">
        <f t="shared" si="16"/>
        <v>5.1862704165064022</v>
      </c>
      <c r="M151" s="3">
        <f t="shared" si="18"/>
        <v>59.583418574106915</v>
      </c>
      <c r="N151" s="13">
        <f t="shared" si="14"/>
        <v>0.33203704526761352</v>
      </c>
      <c r="O151" s="3">
        <f t="shared" si="19"/>
        <v>0.33203704526761352</v>
      </c>
    </row>
    <row r="152" spans="9:15" x14ac:dyDescent="0.2">
      <c r="I152" s="5">
        <f t="shared" si="20"/>
        <v>858</v>
      </c>
      <c r="J152" s="6">
        <f t="shared" si="15"/>
        <v>14.3</v>
      </c>
      <c r="K152" s="7">
        <f t="shared" si="17"/>
        <v>0.31664035543998886</v>
      </c>
      <c r="L152" s="2">
        <f t="shared" si="16"/>
        <v>5.2227934476085611</v>
      </c>
      <c r="M152" s="3">
        <f t="shared" si="18"/>
        <v>57.381725581526254</v>
      </c>
      <c r="N152" s="13">
        <f t="shared" si="14"/>
        <v>0.31664035543998886</v>
      </c>
      <c r="O152" s="3">
        <f t="shared" si="19"/>
        <v>0.31664035543998886</v>
      </c>
    </row>
    <row r="153" spans="9:15" x14ac:dyDescent="0.2">
      <c r="I153" s="5">
        <f t="shared" si="20"/>
        <v>864</v>
      </c>
      <c r="J153" s="6">
        <f t="shared" si="15"/>
        <v>14.4</v>
      </c>
      <c r="K153" s="7">
        <f t="shared" si="17"/>
        <v>0.30195761624235257</v>
      </c>
      <c r="L153" s="2">
        <f t="shared" si="16"/>
        <v>5.2593164787107183</v>
      </c>
      <c r="M153" s="3">
        <f t="shared" si="18"/>
        <v>54.852029094911984</v>
      </c>
      <c r="N153" s="13">
        <f t="shared" si="14"/>
        <v>0.30195761624235257</v>
      </c>
      <c r="O153" s="3">
        <f t="shared" si="19"/>
        <v>0.30195761624235257</v>
      </c>
    </row>
    <row r="154" spans="9:15" x14ac:dyDescent="0.2">
      <c r="I154" s="5">
        <f t="shared" si="20"/>
        <v>870</v>
      </c>
      <c r="J154" s="6">
        <f t="shared" si="15"/>
        <v>14.5</v>
      </c>
      <c r="K154" s="7">
        <f t="shared" si="17"/>
        <v>0.28795572150008003</v>
      </c>
      <c r="L154" s="2">
        <f t="shared" si="16"/>
        <v>5.2958395098128763</v>
      </c>
      <c r="M154" s="3">
        <f t="shared" si="18"/>
        <v>52.027563319676403</v>
      </c>
      <c r="N154" s="13">
        <f t="shared" si="14"/>
        <v>0.28795572150008003</v>
      </c>
      <c r="O154" s="3">
        <f t="shared" si="19"/>
        <v>0.28795572150008003</v>
      </c>
    </row>
    <row r="155" spans="9:15" x14ac:dyDescent="0.2">
      <c r="I155" s="5">
        <f t="shared" si="20"/>
        <v>876</v>
      </c>
      <c r="J155" s="6">
        <f t="shared" si="15"/>
        <v>14.6</v>
      </c>
      <c r="K155" s="7">
        <f t="shared" si="17"/>
        <v>0.27460310018503065</v>
      </c>
      <c r="L155" s="2">
        <f t="shared" si="16"/>
        <v>5.3323625409150335</v>
      </c>
      <c r="M155" s="3">
        <f t="shared" si="18"/>
        <v>48.945435029794936</v>
      </c>
      <c r="N155" s="13">
        <f t="shared" si="14"/>
        <v>0.27460310018503065</v>
      </c>
      <c r="O155" s="3">
        <f t="shared" si="19"/>
        <v>0.27460310018503065</v>
      </c>
    </row>
    <row r="156" spans="9:15" x14ac:dyDescent="0.2">
      <c r="I156" s="5">
        <f t="shared" si="20"/>
        <v>882</v>
      </c>
      <c r="J156" s="6">
        <f t="shared" si="15"/>
        <v>14.7</v>
      </c>
      <c r="K156" s="7">
        <f t="shared" si="17"/>
        <v>0.26186964523019174</v>
      </c>
      <c r="L156" s="2">
        <f t="shared" si="16"/>
        <v>5.3688855720171915</v>
      </c>
      <c r="M156" s="3">
        <f t="shared" si="18"/>
        <v>45.646136072900376</v>
      </c>
      <c r="N156" s="13">
        <f t="shared" si="14"/>
        <v>0.26186964523019174</v>
      </c>
      <c r="O156" s="3">
        <f t="shared" si="19"/>
        <v>0.26186964523019174</v>
      </c>
    </row>
    <row r="157" spans="9:15" x14ac:dyDescent="0.2">
      <c r="I157" s="5">
        <f t="shared" si="20"/>
        <v>888</v>
      </c>
      <c r="J157" s="6">
        <f t="shared" si="15"/>
        <v>14.8</v>
      </c>
      <c r="K157" s="7">
        <f t="shared" si="17"/>
        <v>0.24972664564522182</v>
      </c>
      <c r="L157" s="2">
        <f t="shared" si="16"/>
        <v>5.4054086031193496</v>
      </c>
      <c r="M157" s="3">
        <f t="shared" si="18"/>
        <v>42.173011403547996</v>
      </c>
      <c r="N157" s="13">
        <f t="shared" si="14"/>
        <v>0.24972664564522182</v>
      </c>
      <c r="O157" s="3">
        <f t="shared" si="19"/>
        <v>0.24972664564522182</v>
      </c>
    </row>
    <row r="158" spans="9:15" x14ac:dyDescent="0.2">
      <c r="I158" s="5">
        <f t="shared" si="20"/>
        <v>894</v>
      </c>
      <c r="J158" s="6">
        <f t="shared" si="15"/>
        <v>14.9</v>
      </c>
      <c r="K158" s="7">
        <f t="shared" si="17"/>
        <v>0.23814672177981822</v>
      </c>
      <c r="L158" s="2">
        <f t="shared" si="16"/>
        <v>5.4419316342215076</v>
      </c>
      <c r="M158" s="3">
        <f t="shared" si="18"/>
        <v>38.571689633428988</v>
      </c>
      <c r="N158" s="13">
        <f t="shared" si="14"/>
        <v>0.23814672177981822</v>
      </c>
      <c r="O158" s="3">
        <f t="shared" si="19"/>
        <v>0.23814672177981822</v>
      </c>
    </row>
    <row r="159" spans="9:15" x14ac:dyDescent="0.2">
      <c r="I159" s="5">
        <f t="shared" si="20"/>
        <v>900</v>
      </c>
      <c r="J159" s="6">
        <f t="shared" si="15"/>
        <v>15</v>
      </c>
      <c r="K159" s="7">
        <f t="shared" si="17"/>
        <v>0.22710376358895101</v>
      </c>
      <c r="L159" s="2">
        <f t="shared" si="16"/>
        <v>5.4784546653236648</v>
      </c>
      <c r="M159" s="3">
        <f t="shared" si="18"/>
        <v>34.889483579752394</v>
      </c>
      <c r="N159" s="13">
        <f t="shared" si="14"/>
        <v>0.22710376358895101</v>
      </c>
      <c r="O159" s="3">
        <f t="shared" si="19"/>
        <v>0.22710376358895101</v>
      </c>
    </row>
    <row r="160" spans="9:15" x14ac:dyDescent="0.2">
      <c r="I160" s="5">
        <f t="shared" si="20"/>
        <v>906</v>
      </c>
      <c r="J160" s="6">
        <f t="shared" si="15"/>
        <v>15.1</v>
      </c>
      <c r="K160" s="7">
        <f t="shared" si="17"/>
        <v>0.21657287176076062</v>
      </c>
      <c r="L160" s="2">
        <f t="shared" si="16"/>
        <v>5.5149776964258228</v>
      </c>
      <c r="M160" s="3">
        <f t="shared" si="18"/>
        <v>31.174768687163773</v>
      </c>
      <c r="N160" s="13">
        <f t="shared" si="14"/>
        <v>0.21657287176076062</v>
      </c>
      <c r="O160" s="3">
        <f t="shared" si="19"/>
        <v>0.21657287176076062</v>
      </c>
    </row>
    <row r="161" spans="9:15" x14ac:dyDescent="0.2">
      <c r="I161" s="5">
        <f t="shared" si="20"/>
        <v>912</v>
      </c>
      <c r="J161" s="6">
        <f t="shared" si="15"/>
        <v>15.2</v>
      </c>
      <c r="K161" s="7">
        <f t="shared" si="17"/>
        <v>0.20653030157438065</v>
      </c>
      <c r="L161" s="2">
        <f t="shared" si="16"/>
        <v>5.55150072752798</v>
      </c>
      <c r="M161" s="3">
        <f t="shared" si="18"/>
        <v>27.4763474892647</v>
      </c>
      <c r="N161" s="13">
        <f t="shared" si="14"/>
        <v>0.20653030157438065</v>
      </c>
      <c r="O161" s="3">
        <f t="shared" si="19"/>
        <v>0.20653030157438065</v>
      </c>
    </row>
    <row r="162" spans="9:15" x14ac:dyDescent="0.2">
      <c r="I162" s="5">
        <f t="shared" si="20"/>
        <v>918</v>
      </c>
      <c r="J162" s="6">
        <f t="shared" si="15"/>
        <v>15.3</v>
      </c>
      <c r="K162" s="7">
        <f t="shared" si="17"/>
        <v>0.19695340936109301</v>
      </c>
      <c r="L162" s="2">
        <f t="shared" si="16"/>
        <v>5.588023758630138</v>
      </c>
      <c r="M162" s="3">
        <f t="shared" si="18"/>
        <v>23.842808459195258</v>
      </c>
      <c r="N162" s="13">
        <f t="shared" ref="N162:N225" si="21">(4.34*($F$11))*EXP(-1.3*(L162))</f>
        <v>0.19695340936109301</v>
      </c>
      <c r="O162" s="3">
        <f t="shared" si="19"/>
        <v>0.19695340936109301</v>
      </c>
    </row>
    <row r="163" spans="9:15" x14ac:dyDescent="0.2">
      <c r="I163" s="5">
        <f t="shared" si="20"/>
        <v>924</v>
      </c>
      <c r="J163" s="6">
        <f t="shared" si="15"/>
        <v>15.4</v>
      </c>
      <c r="K163" s="7">
        <f t="shared" si="17"/>
        <v>0.18782060144810306</v>
      </c>
      <c r="L163" s="2">
        <f t="shared" si="16"/>
        <v>5.624546789732296</v>
      </c>
      <c r="M163" s="3">
        <f t="shared" si="18"/>
        <v>20.321887672464502</v>
      </c>
      <c r="N163" s="13">
        <f t="shared" si="21"/>
        <v>0.18782060144810306</v>
      </c>
      <c r="O163" s="3">
        <f t="shared" si="19"/>
        <v>0.18782060144810306</v>
      </c>
    </row>
    <row r="164" spans="9:15" x14ac:dyDescent="0.2">
      <c r="I164" s="5">
        <f t="shared" si="20"/>
        <v>930</v>
      </c>
      <c r="J164" s="6">
        <f t="shared" si="15"/>
        <v>15.5</v>
      </c>
      <c r="K164" s="7">
        <f t="shared" si="17"/>
        <v>0.17911128546981045</v>
      </c>
      <c r="L164" s="2">
        <f t="shared" si="16"/>
        <v>5.6610698208344541</v>
      </c>
      <c r="M164" s="3">
        <f t="shared" si="18"/>
        <v>16.959841668260669</v>
      </c>
      <c r="N164" s="13">
        <f t="shared" si="21"/>
        <v>0.17911128546981045</v>
      </c>
      <c r="O164" s="3">
        <f t="shared" si="19"/>
        <v>0.17911128546981045</v>
      </c>
    </row>
    <row r="165" spans="9:15" x14ac:dyDescent="0.2">
      <c r="I165" s="5">
        <f t="shared" si="20"/>
        <v>936</v>
      </c>
      <c r="J165" s="6">
        <f t="shared" si="15"/>
        <v>15.6</v>
      </c>
      <c r="K165" s="7">
        <f t="shared" si="17"/>
        <v>0.17080582393679675</v>
      </c>
      <c r="L165" s="2">
        <f t="shared" si="16"/>
        <v>5.6975928519366112</v>
      </c>
      <c r="M165" s="3">
        <f t="shared" si="18"/>
        <v>13.800839748356239</v>
      </c>
      <c r="N165" s="13">
        <f t="shared" si="21"/>
        <v>0.17080582393679675</v>
      </c>
      <c r="O165" s="3">
        <f t="shared" si="19"/>
        <v>0.17080582393679675</v>
      </c>
    </row>
    <row r="166" spans="9:15" x14ac:dyDescent="0.2">
      <c r="I166" s="5">
        <f t="shared" si="20"/>
        <v>942</v>
      </c>
      <c r="J166" s="6">
        <f t="shared" si="15"/>
        <v>15.7</v>
      </c>
      <c r="K166" s="7">
        <f t="shared" si="17"/>
        <v>0.16288548995783642</v>
      </c>
      <c r="L166" s="2">
        <f t="shared" si="16"/>
        <v>5.7341158830387693</v>
      </c>
      <c r="M166" s="3">
        <f t="shared" si="18"/>
        <v>10.886383697356667</v>
      </c>
      <c r="N166" s="13">
        <f t="shared" si="21"/>
        <v>0.16288548995783642</v>
      </c>
      <c r="O166" s="3">
        <f t="shared" si="19"/>
        <v>0.16288548995783642</v>
      </c>
    </row>
    <row r="167" spans="9:15" x14ac:dyDescent="0.2">
      <c r="I167" s="5">
        <f t="shared" si="20"/>
        <v>948</v>
      </c>
      <c r="J167" s="6">
        <f t="shared" si="15"/>
        <v>15.8</v>
      </c>
      <c r="K167" s="7">
        <f t="shared" si="17"/>
        <v>0.15533242501509753</v>
      </c>
      <c r="L167" s="2">
        <f t="shared" si="16"/>
        <v>5.7706389141409273</v>
      </c>
      <c r="M167" s="3">
        <f t="shared" si="18"/>
        <v>8.2547625477910351</v>
      </c>
      <c r="N167" s="13">
        <f t="shared" si="21"/>
        <v>0.15533242501509753</v>
      </c>
      <c r="O167" s="3">
        <f t="shared" si="19"/>
        <v>0.15533242501509753</v>
      </c>
    </row>
    <row r="168" spans="9:15" x14ac:dyDescent="0.2">
      <c r="I168" s="5">
        <f t="shared" si="20"/>
        <v>954</v>
      </c>
      <c r="J168" s="6">
        <f t="shared" si="15"/>
        <v>15.9</v>
      </c>
      <c r="K168" s="7">
        <f t="shared" si="17"/>
        <v>0.14812959869732173</v>
      </c>
      <c r="L168" s="2">
        <f t="shared" si="16"/>
        <v>5.8071619452430845</v>
      </c>
      <c r="M168" s="3">
        <f t="shared" si="18"/>
        <v>5.9405495531367993</v>
      </c>
      <c r="N168" s="13">
        <f t="shared" si="21"/>
        <v>0.14812959869732173</v>
      </c>
      <c r="O168" s="3">
        <f t="shared" si="19"/>
        <v>0.14812959869732173</v>
      </c>
    </row>
    <row r="169" spans="9:15" x14ac:dyDescent="0.2">
      <c r="I169" s="5">
        <f t="shared" si="20"/>
        <v>960</v>
      </c>
      <c r="J169" s="6">
        <f t="shared" si="15"/>
        <v>16</v>
      </c>
      <c r="K169" s="7">
        <f t="shared" si="17"/>
        <v>0.14126077030019232</v>
      </c>
      <c r="L169" s="2">
        <f t="shared" si="16"/>
        <v>5.8436849763452425</v>
      </c>
      <c r="M169" s="3">
        <f t="shared" si="18"/>
        <v>3.9741479773583439</v>
      </c>
      <c r="N169" s="13">
        <f t="shared" si="21"/>
        <v>0.14126077030019232</v>
      </c>
      <c r="O169" s="3">
        <f t="shared" si="19"/>
        <v>0.14126077030019232</v>
      </c>
    </row>
    <row r="170" spans="9:15" x14ac:dyDescent="0.2">
      <c r="I170" s="5">
        <f t="shared" si="20"/>
        <v>966</v>
      </c>
      <c r="J170" s="6">
        <f t="shared" si="15"/>
        <v>16.100000000000001</v>
      </c>
      <c r="K170" s="7">
        <f t="shared" si="17"/>
        <v>0.13471045220731087</v>
      </c>
      <c r="L170" s="2">
        <f t="shared" si="16"/>
        <v>5.8802080074474006</v>
      </c>
      <c r="M170" s="3">
        <f t="shared" si="18"/>
        <v>2.3813916682073279</v>
      </c>
      <c r="N170" s="13">
        <f t="shared" si="21"/>
        <v>0.13471045220731087</v>
      </c>
      <c r="O170" s="3">
        <f t="shared" si="19"/>
        <v>0.13471045220731087</v>
      </c>
    </row>
    <row r="171" spans="9:15" x14ac:dyDescent="0.2">
      <c r="I171" s="5">
        <f t="shared" si="20"/>
        <v>972</v>
      </c>
      <c r="J171" s="6">
        <f t="shared" si="15"/>
        <v>16.2</v>
      </c>
      <c r="K171" s="7">
        <f t="shared" si="17"/>
        <v>0.12846387496921002</v>
      </c>
      <c r="L171" s="2">
        <f t="shared" si="16"/>
        <v>5.9167310385495577</v>
      </c>
      <c r="M171" s="3">
        <f t="shared" si="18"/>
        <v>1.1832056618019544</v>
      </c>
      <c r="N171" s="13">
        <f t="shared" si="21"/>
        <v>0.12846387496921002</v>
      </c>
      <c r="O171" s="3">
        <f t="shared" si="19"/>
        <v>0.12846387496921002</v>
      </c>
    </row>
    <row r="172" spans="9:15" x14ac:dyDescent="0.2">
      <c r="I172" s="5">
        <f t="shared" si="20"/>
        <v>978</v>
      </c>
      <c r="J172" s="6">
        <f t="shared" si="15"/>
        <v>16.3</v>
      </c>
      <c r="K172" s="7">
        <f t="shared" si="17"/>
        <v>0.12250695400166713</v>
      </c>
      <c r="L172" s="2">
        <f t="shared" si="16"/>
        <v>5.9532540696517158</v>
      </c>
      <c r="M172" s="3">
        <f t="shared" si="18"/>
        <v>0.39533127733596685</v>
      </c>
      <c r="N172" s="13">
        <f t="shared" si="21"/>
        <v>0.12250695400166713</v>
      </c>
      <c r="O172" s="3">
        <f t="shared" si="19"/>
        <v>0.12250695400166713</v>
      </c>
    </row>
    <row r="173" spans="9:15" x14ac:dyDescent="0.2">
      <c r="I173" s="5">
        <f t="shared" si="20"/>
        <v>984</v>
      </c>
      <c r="J173" s="6">
        <f t="shared" si="15"/>
        <v>16.399999999999999</v>
      </c>
      <c r="K173" s="7">
        <f t="shared" si="17"/>
        <v>0.11682625782823128</v>
      </c>
      <c r="L173" s="2">
        <f t="shared" si="16"/>
        <v>5.9897771007538729</v>
      </c>
      <c r="M173" s="3">
        <f t="shared" si="18"/>
        <v>2.8119313520307457E-2</v>
      </c>
      <c r="N173" s="13">
        <f t="shared" si="21"/>
        <v>0.11682625782823128</v>
      </c>
      <c r="O173" s="3">
        <f t="shared" si="19"/>
        <v>0.11682625782823128</v>
      </c>
    </row>
    <row r="174" spans="9:15" x14ac:dyDescent="0.2">
      <c r="I174" s="5">
        <f t="shared" si="20"/>
        <v>990</v>
      </c>
      <c r="J174" s="6">
        <f t="shared" si="15"/>
        <v>16.5</v>
      </c>
      <c r="K174" s="7">
        <f t="shared" si="17"/>
        <v>0.11140897779535543</v>
      </c>
      <c r="L174" s="2">
        <f t="shared" si="16"/>
        <v>6.026300131856031</v>
      </c>
      <c r="M174" s="3">
        <f t="shared" si="18"/>
        <v>8.6394063664455234E-2</v>
      </c>
      <c r="N174" s="13">
        <f t="shared" si="21"/>
        <v>0.11140897779535543</v>
      </c>
      <c r="O174" s="3">
        <f t="shared" si="19"/>
        <v>0.11140897779535543</v>
      </c>
    </row>
    <row r="175" spans="9:15" x14ac:dyDescent="0.2">
      <c r="I175" s="5">
        <f t="shared" si="20"/>
        <v>996</v>
      </c>
      <c r="J175" s="6">
        <f t="shared" si="15"/>
        <v>16.600000000000001</v>
      </c>
      <c r="K175" s="7">
        <f t="shared" si="17"/>
        <v>0.10624289919185113</v>
      </c>
      <c r="L175" s="2">
        <f t="shared" si="16"/>
        <v>6.0628231629581899</v>
      </c>
      <c r="M175" s="3">
        <f t="shared" si="18"/>
        <v>0.56938993591701115</v>
      </c>
      <c r="N175" s="13">
        <f t="shared" si="21"/>
        <v>0.10624289919185113</v>
      </c>
      <c r="O175" s="3">
        <f t="shared" si="19"/>
        <v>0.10624289919185113</v>
      </c>
    </row>
    <row r="176" spans="9:15" x14ac:dyDescent="0.2">
      <c r="I176" s="5">
        <f t="shared" si="20"/>
        <v>1002</v>
      </c>
      <c r="J176" s="6">
        <f t="shared" si="15"/>
        <v>16.7</v>
      </c>
      <c r="K176" s="7">
        <f t="shared" si="17"/>
        <v>0.10131637370754562</v>
      </c>
      <c r="L176" s="2">
        <f t="shared" si="16"/>
        <v>6.0993461940603462</v>
      </c>
      <c r="M176" s="3">
        <f t="shared" si="18"/>
        <v>1.4707615113248047</v>
      </c>
      <c r="N176" s="13">
        <f t="shared" si="21"/>
        <v>0.10131637370754562</v>
      </c>
      <c r="O176" s="3">
        <f t="shared" si="19"/>
        <v>0.10131637370754562</v>
      </c>
    </row>
    <row r="177" spans="9:15" x14ac:dyDescent="0.2">
      <c r="I177" s="5">
        <f t="shared" si="20"/>
        <v>1008</v>
      </c>
      <c r="J177" s="6">
        <f t="shared" si="15"/>
        <v>16.8</v>
      </c>
      <c r="K177" s="7">
        <f t="shared" si="17"/>
        <v>9.6618293169039637E-2</v>
      </c>
      <c r="L177" s="2">
        <f t="shared" si="16"/>
        <v>6.1358692251625051</v>
      </c>
      <c r="M177" s="3">
        <f t="shared" si="18"/>
        <v>2.7786669075717785</v>
      </c>
      <c r="N177" s="13">
        <f t="shared" si="21"/>
        <v>9.6618293169039637E-2</v>
      </c>
      <c r="O177" s="3">
        <f t="shared" si="19"/>
        <v>9.6618293169039637E-2</v>
      </c>
    </row>
    <row r="178" spans="9:15" x14ac:dyDescent="0.2">
      <c r="I178" s="5">
        <f t="shared" si="20"/>
        <v>1014</v>
      </c>
      <c r="J178" s="6">
        <f t="shared" si="15"/>
        <v>16.899999999999999</v>
      </c>
      <c r="K178" s="7">
        <f t="shared" si="17"/>
        <v>9.2138064493353308E-2</v>
      </c>
      <c r="L178" s="2">
        <f t="shared" si="16"/>
        <v>6.1723922562646623</v>
      </c>
      <c r="M178" s="3">
        <f t="shared" si="18"/>
        <v>4.475923353195256</v>
      </c>
      <c r="N178" s="13">
        <f t="shared" si="21"/>
        <v>9.2138064493353308E-2</v>
      </c>
      <c r="O178" s="3">
        <f t="shared" si="19"/>
        <v>9.2138064493353308E-2</v>
      </c>
    </row>
    <row r="179" spans="9:15" x14ac:dyDescent="0.2">
      <c r="I179" s="5">
        <f t="shared" si="20"/>
        <v>1020</v>
      </c>
      <c r="J179" s="6">
        <f t="shared" si="15"/>
        <v>17</v>
      </c>
      <c r="K179" s="7">
        <f t="shared" si="17"/>
        <v>8.7865585802975668E-2</v>
      </c>
      <c r="L179" s="2">
        <f t="shared" si="16"/>
        <v>6.2089152873668203</v>
      </c>
      <c r="M179" s="3">
        <f t="shared" si="18"/>
        <v>6.5402329284053771</v>
      </c>
      <c r="N179" s="13">
        <f t="shared" si="21"/>
        <v>8.7865585802975668E-2</v>
      </c>
      <c r="O179" s="3">
        <f t="shared" si="19"/>
        <v>8.7865585802975668E-2</v>
      </c>
    </row>
    <row r="180" spans="9:15" x14ac:dyDescent="0.2">
      <c r="I180" s="5">
        <f t="shared" si="20"/>
        <v>1026</v>
      </c>
      <c r="J180" s="6">
        <f t="shared" si="15"/>
        <v>17.100000000000001</v>
      </c>
      <c r="K180" s="7">
        <f t="shared" si="17"/>
        <v>8.3791223648474064E-2</v>
      </c>
      <c r="L180" s="2">
        <f t="shared" si="16"/>
        <v>6.2454383184689783</v>
      </c>
      <c r="M180" s="3">
        <f t="shared" si="18"/>
        <v>8.9444755068072546</v>
      </c>
      <c r="N180" s="13">
        <f t="shared" si="21"/>
        <v>8.3791223648474064E-2</v>
      </c>
      <c r="O180" s="3">
        <f t="shared" si="19"/>
        <v>8.3791223648474064E-2</v>
      </c>
    </row>
    <row r="181" spans="9:15" x14ac:dyDescent="0.2">
      <c r="I181" s="5">
        <f t="shared" si="20"/>
        <v>1032</v>
      </c>
      <c r="J181" s="6">
        <f t="shared" si="15"/>
        <v>17.2</v>
      </c>
      <c r="K181" s="7">
        <f t="shared" si="17"/>
        <v>7.9905791287296302E-2</v>
      </c>
      <c r="L181" s="2">
        <f t="shared" si="16"/>
        <v>6.2819613495711355</v>
      </c>
      <c r="M181" s="3">
        <f t="shared" si="18"/>
        <v>11.657065049468885</v>
      </c>
      <c r="N181" s="13">
        <f t="shared" si="21"/>
        <v>7.9905791287296302E-2</v>
      </c>
      <c r="O181" s="3">
        <f t="shared" si="19"/>
        <v>7.9905791287296302E-2</v>
      </c>
    </row>
    <row r="182" spans="9:15" x14ac:dyDescent="0.2">
      <c r="I182" s="5">
        <f t="shared" si="20"/>
        <v>1038</v>
      </c>
      <c r="J182" s="6">
        <f t="shared" si="15"/>
        <v>17.3</v>
      </c>
      <c r="K182" s="7">
        <f t="shared" si="17"/>
        <v>7.6200527969795609E-2</v>
      </c>
      <c r="L182" s="2">
        <f t="shared" si="16"/>
        <v>6.3184843806732935</v>
      </c>
      <c r="M182" s="3">
        <f t="shared" si="18"/>
        <v>14.642364570476236</v>
      </c>
      <c r="N182" s="13">
        <f t="shared" si="21"/>
        <v>7.6200527969795609E-2</v>
      </c>
      <c r="O182" s="3">
        <f t="shared" si="19"/>
        <v>7.6200527969795609E-2</v>
      </c>
    </row>
    <row r="183" spans="9:15" x14ac:dyDescent="0.2">
      <c r="I183" s="5">
        <f t="shared" si="20"/>
        <v>1044</v>
      </c>
      <c r="J183" s="6">
        <f t="shared" si="15"/>
        <v>17.399999999999999</v>
      </c>
      <c r="K183" s="7">
        <f t="shared" si="17"/>
        <v>7.2667079185770644E-2</v>
      </c>
      <c r="L183" s="2">
        <f t="shared" si="16"/>
        <v>6.3550074117754507</v>
      </c>
      <c r="M183" s="3">
        <f t="shared" si="18"/>
        <v>17.861154322312476</v>
      </c>
      <c r="N183" s="13">
        <f t="shared" si="21"/>
        <v>7.2667079185770644E-2</v>
      </c>
      <c r="O183" s="3">
        <f t="shared" si="19"/>
        <v>7.2667079185770644E-2</v>
      </c>
    </row>
    <row r="184" spans="9:15" x14ac:dyDescent="0.2">
      <c r="I184" s="5">
        <f t="shared" si="20"/>
        <v>1050</v>
      </c>
      <c r="J184" s="6">
        <f t="shared" si="15"/>
        <v>17.5</v>
      </c>
      <c r="K184" s="7">
        <f t="shared" si="17"/>
        <v>6.9297477826979509E-2</v>
      </c>
      <c r="L184" s="2">
        <f t="shared" si="16"/>
        <v>6.3915304428776087</v>
      </c>
      <c r="M184" s="3">
        <f t="shared" si="18"/>
        <v>21.271147050218666</v>
      </c>
      <c r="N184" s="13">
        <f t="shared" si="21"/>
        <v>6.9297477826979509E-2</v>
      </c>
      <c r="O184" s="3">
        <f t="shared" si="19"/>
        <v>6.9297477826979509E-2</v>
      </c>
    </row>
    <row r="185" spans="9:15" x14ac:dyDescent="0.2">
      <c r="I185" s="5">
        <f t="shared" si="20"/>
        <v>1056</v>
      </c>
      <c r="J185" s="6">
        <f t="shared" si="15"/>
        <v>17.600000000000001</v>
      </c>
      <c r="K185" s="7">
        <f t="shared" si="17"/>
        <v>6.6084126223158429E-2</v>
      </c>
      <c r="L185" s="2">
        <f t="shared" si="16"/>
        <v>6.4280534739797677</v>
      </c>
      <c r="M185" s="3">
        <f t="shared" si="18"/>
        <v>24.82754354631599</v>
      </c>
      <c r="N185" s="13">
        <f t="shared" si="21"/>
        <v>6.6084126223158429E-2</v>
      </c>
      <c r="O185" s="3">
        <f t="shared" si="19"/>
        <v>6.6084126223158429E-2</v>
      </c>
    </row>
    <row r="186" spans="9:15" x14ac:dyDescent="0.2">
      <c r="I186" s="5">
        <f t="shared" si="20"/>
        <v>1062</v>
      </c>
      <c r="J186" s="6">
        <f t="shared" si="15"/>
        <v>17.7</v>
      </c>
      <c r="K186" s="7">
        <f t="shared" si="17"/>
        <v>6.3019779011035074E-2</v>
      </c>
      <c r="L186" s="2">
        <f t="shared" si="16"/>
        <v>6.4645765050819239</v>
      </c>
      <c r="M186" s="3">
        <f t="shared" si="18"/>
        <v>28.48362120482696</v>
      </c>
      <c r="N186" s="13">
        <f t="shared" si="21"/>
        <v>6.3019779011035074E-2</v>
      </c>
      <c r="O186" s="3">
        <f t="shared" si="19"/>
        <v>6.3019779011035074E-2</v>
      </c>
    </row>
    <row r="187" spans="9:15" x14ac:dyDescent="0.2">
      <c r="I187" s="5">
        <f t="shared" si="20"/>
        <v>1068</v>
      </c>
      <c r="J187" s="6">
        <f t="shared" si="15"/>
        <v>17.8</v>
      </c>
      <c r="K187" s="7">
        <f t="shared" si="17"/>
        <v>6.0097526797712554E-2</v>
      </c>
      <c r="L187" s="2">
        <f t="shared" si="16"/>
        <v>6.5010995361840829</v>
      </c>
      <c r="M187" s="3">
        <f t="shared" si="18"/>
        <v>32.191347846180498</v>
      </c>
      <c r="N187" s="13">
        <f t="shared" si="21"/>
        <v>6.0097526797712554E-2</v>
      </c>
      <c r="O187" s="3">
        <f t="shared" si="19"/>
        <v>6.0097526797712554E-2</v>
      </c>
    </row>
    <row r="188" spans="9:15" x14ac:dyDescent="0.2">
      <c r="I188" s="5">
        <f t="shared" si="20"/>
        <v>1074</v>
      </c>
      <c r="J188" s="6">
        <f t="shared" si="15"/>
        <v>17.899999999999999</v>
      </c>
      <c r="K188" s="7">
        <f t="shared" si="17"/>
        <v>5.7310780581590996E-2</v>
      </c>
      <c r="L188" s="2">
        <f t="shared" si="16"/>
        <v>6.5376225672862391</v>
      </c>
      <c r="M188" s="3">
        <f t="shared" si="18"/>
        <v>35.902012745803141</v>
      </c>
      <c r="N188" s="13">
        <f t="shared" si="21"/>
        <v>5.7310780581590996E-2</v>
      </c>
      <c r="O188" s="3">
        <f t="shared" si="19"/>
        <v>5.7310780581590996E-2</v>
      </c>
    </row>
    <row r="189" spans="9:15" x14ac:dyDescent="0.2">
      <c r="I189" s="5">
        <f t="shared" si="20"/>
        <v>1080</v>
      </c>
      <c r="J189" s="6">
        <f t="shared" si="15"/>
        <v>18</v>
      </c>
      <c r="K189" s="7">
        <f t="shared" si="17"/>
        <v>5.4653256895694391E-2</v>
      </c>
      <c r="L189" s="2">
        <f t="shared" si="16"/>
        <v>6.5741455983883981</v>
      </c>
      <c r="M189" s="3">
        <f t="shared" si="18"/>
        <v>39.566866577385639</v>
      </c>
      <c r="N189" s="13">
        <f t="shared" si="21"/>
        <v>5.4653256895694391E-2</v>
      </c>
      <c r="O189" s="3">
        <f t="shared" si="19"/>
        <v>5.4653256895694391E-2</v>
      </c>
    </row>
    <row r="190" spans="9:15" x14ac:dyDescent="0.2">
      <c r="I190" s="5">
        <f t="shared" si="20"/>
        <v>1086</v>
      </c>
      <c r="J190" s="6">
        <f t="shared" si="15"/>
        <v>18.100000000000001</v>
      </c>
      <c r="K190" s="7">
        <f t="shared" si="17"/>
        <v>5.2118963639909484E-2</v>
      </c>
      <c r="L190" s="2">
        <f t="shared" si="16"/>
        <v>6.6106686294905561</v>
      </c>
      <c r="M190" s="3">
        <f t="shared" si="18"/>
        <v>43.137761863279451</v>
      </c>
      <c r="N190" s="13">
        <f t="shared" si="21"/>
        <v>5.2118963639909484E-2</v>
      </c>
      <c r="O190" s="3">
        <f t="shared" si="19"/>
        <v>5.2118963639909484E-2</v>
      </c>
    </row>
    <row r="191" spans="9:15" x14ac:dyDescent="0.2">
      <c r="I191" s="5">
        <f t="shared" si="20"/>
        <v>1092</v>
      </c>
      <c r="J191" s="6">
        <f t="shared" si="15"/>
        <v>18.2</v>
      </c>
      <c r="K191" s="7">
        <f t="shared" si="17"/>
        <v>4.9702186570187823E-2</v>
      </c>
      <c r="L191" s="2">
        <f t="shared" si="16"/>
        <v>6.6471916605927133</v>
      </c>
      <c r="M191" s="3">
        <f t="shared" si="18"/>
        <v>46.56778551803513</v>
      </c>
      <c r="N191" s="13">
        <f t="shared" si="21"/>
        <v>4.9702186570187823E-2</v>
      </c>
      <c r="O191" s="3">
        <f t="shared" si="19"/>
        <v>4.9702186570187823E-2</v>
      </c>
    </row>
    <row r="192" spans="9:15" x14ac:dyDescent="0.2">
      <c r="I192" s="5">
        <f t="shared" si="20"/>
        <v>1098</v>
      </c>
      <c r="J192" s="6">
        <f t="shared" si="15"/>
        <v>18.3</v>
      </c>
      <c r="K192" s="7">
        <f t="shared" si="17"/>
        <v>4.739747641424983E-2</v>
      </c>
      <c r="L192" s="2">
        <f t="shared" si="16"/>
        <v>6.6837146916948713</v>
      </c>
      <c r="M192" s="3">
        <f t="shared" si="18"/>
        <v>49.811875174955681</v>
      </c>
      <c r="N192" s="13">
        <f t="shared" si="21"/>
        <v>4.739747641424983E-2</v>
      </c>
      <c r="O192" s="3">
        <f t="shared" si="19"/>
        <v>4.739747641424983E-2</v>
      </c>
    </row>
    <row r="193" spans="9:15" x14ac:dyDescent="0.2">
      <c r="I193" s="5">
        <f t="shared" si="20"/>
        <v>1104</v>
      </c>
      <c r="J193" s="6">
        <f t="shared" si="15"/>
        <v>18.399999999999999</v>
      </c>
      <c r="K193" s="7">
        <f t="shared" si="17"/>
        <v>4.5199636584738849E-2</v>
      </c>
      <c r="L193" s="2">
        <f t="shared" si="16"/>
        <v>6.7202377227970285</v>
      </c>
      <c r="M193" s="3">
        <f t="shared" si="18"/>
        <v>52.827411198600466</v>
      </c>
      <c r="N193" s="13">
        <f t="shared" si="21"/>
        <v>4.5199636584738849E-2</v>
      </c>
      <c r="O193" s="3">
        <f t="shared" si="19"/>
        <v>4.5199636584738849E-2</v>
      </c>
    </row>
    <row r="194" spans="9:15" x14ac:dyDescent="0.2">
      <c r="I194" s="5">
        <f t="shared" si="20"/>
        <v>1110</v>
      </c>
      <c r="J194" s="6">
        <f t="shared" si="15"/>
        <v>18.5</v>
      </c>
      <c r="K194" s="7">
        <f t="shared" si="17"/>
        <v>4.3103711462119838E-2</v>
      </c>
      <c r="L194" s="2">
        <f t="shared" si="16"/>
        <v>6.7567607538991865</v>
      </c>
      <c r="M194" s="3">
        <f t="shared" si="18"/>
        <v>55.574776605600732</v>
      </c>
      <c r="N194" s="13">
        <f t="shared" si="21"/>
        <v>4.3103711462119838E-2</v>
      </c>
      <c r="O194" s="3">
        <f t="shared" si="19"/>
        <v>4.3103711462119838E-2</v>
      </c>
    </row>
    <row r="195" spans="9:15" x14ac:dyDescent="0.2">
      <c r="I195" s="5">
        <f t="shared" si="20"/>
        <v>1116</v>
      </c>
      <c r="J195" s="6">
        <f t="shared" si="15"/>
        <v>18.600000000000001</v>
      </c>
      <c r="K195" s="7">
        <f t="shared" si="17"/>
        <v>4.1104975220906829E-2</v>
      </c>
      <c r="L195" s="2">
        <f t="shared" si="16"/>
        <v>6.7932837850013446</v>
      </c>
      <c r="M195" s="3">
        <f t="shared" si="18"/>
        <v>58.017877537755354</v>
      </c>
      <c r="N195" s="13">
        <f t="shared" si="21"/>
        <v>4.1104975220906829E-2</v>
      </c>
      <c r="O195" s="3">
        <f t="shared" si="19"/>
        <v>4.1104975220906829E-2</v>
      </c>
    </row>
    <row r="196" spans="9:15" x14ac:dyDescent="0.2">
      <c r="I196" s="5">
        <f t="shared" si="20"/>
        <v>1122</v>
      </c>
      <c r="J196" s="6">
        <f t="shared" si="15"/>
        <v>18.7</v>
      </c>
      <c r="K196" s="7">
        <f t="shared" si="17"/>
        <v>3.9198921174020629E-2</v>
      </c>
      <c r="L196" s="2">
        <f t="shared" si="16"/>
        <v>6.8298068161035017</v>
      </c>
      <c r="M196" s="3">
        <f t="shared" si="18"/>
        <v>60.124617449627941</v>
      </c>
      <c r="N196" s="13">
        <f t="shared" si="21"/>
        <v>3.9198921174020629E-2</v>
      </c>
      <c r="O196" s="3">
        <f t="shared" si="19"/>
        <v>3.9198921174020629E-2</v>
      </c>
    </row>
    <row r="197" spans="9:15" x14ac:dyDescent="0.2">
      <c r="I197" s="5">
        <f t="shared" si="20"/>
        <v>1128</v>
      </c>
      <c r="J197" s="6">
        <f t="shared" si="15"/>
        <v>18.8</v>
      </c>
      <c r="K197" s="7">
        <f t="shared" si="17"/>
        <v>3.738125161125401E-2</v>
      </c>
      <c r="L197" s="2">
        <f t="shared" si="16"/>
        <v>6.8663298472056598</v>
      </c>
      <c r="M197" s="3">
        <f t="shared" si="18"/>
        <v>61.867318780945126</v>
      </c>
      <c r="N197" s="13">
        <f t="shared" si="21"/>
        <v>3.738125161125401E-2</v>
      </c>
      <c r="O197" s="3">
        <f t="shared" si="19"/>
        <v>3.738125161125401E-2</v>
      </c>
    </row>
    <row r="198" spans="9:15" x14ac:dyDescent="0.2">
      <c r="I198" s="5">
        <f t="shared" si="20"/>
        <v>1134</v>
      </c>
      <c r="J198" s="6">
        <f t="shared" si="15"/>
        <v>18.899999999999999</v>
      </c>
      <c r="K198" s="7">
        <f t="shared" si="17"/>
        <v>3.5647868108931328E-2</v>
      </c>
      <c r="L198" s="2">
        <f t="shared" si="16"/>
        <v>6.9028528783078169</v>
      </c>
      <c r="M198" s="3">
        <f t="shared" si="18"/>
        <v>63.223086574021558</v>
      </c>
      <c r="N198" s="13">
        <f t="shared" si="21"/>
        <v>3.5647868108931328E-2</v>
      </c>
      <c r="O198" s="3">
        <f t="shared" si="19"/>
        <v>3.5647868108931328E-2</v>
      </c>
    </row>
    <row r="199" spans="9:15" x14ac:dyDescent="0.2">
      <c r="I199" s="5">
        <f t="shared" si="20"/>
        <v>1140</v>
      </c>
      <c r="J199" s="6">
        <f t="shared" si="15"/>
        <v>19</v>
      </c>
      <c r="K199" s="7">
        <f t="shared" si="17"/>
        <v>3.3994862288912304E-2</v>
      </c>
      <c r="L199" s="2">
        <f t="shared" si="16"/>
        <v>6.9393759094099758</v>
      </c>
      <c r="M199" s="3">
        <f t="shared" si="18"/>
        <v>64.174109259143151</v>
      </c>
      <c r="N199" s="13">
        <f t="shared" si="21"/>
        <v>3.3994862288912304E-2</v>
      </c>
      <c r="O199" s="3">
        <f t="shared" si="19"/>
        <v>3.3994862288912304E-2</v>
      </c>
    </row>
    <row r="200" spans="9:15" x14ac:dyDescent="0.2">
      <c r="I200" s="5">
        <f t="shared" si="20"/>
        <v>1146</v>
      </c>
      <c r="J200" s="6">
        <f t="shared" si="15"/>
        <v>19.100000000000001</v>
      </c>
      <c r="K200" s="7">
        <f t="shared" si="17"/>
        <v>3.2418507006105469E-2</v>
      </c>
      <c r="L200" s="2">
        <f t="shared" si="16"/>
        <v>6.9758989405121339</v>
      </c>
      <c r="M200" s="3">
        <f t="shared" si="18"/>
        <v>64.707892656301937</v>
      </c>
      <c r="N200" s="13">
        <f t="shared" si="21"/>
        <v>3.2418507006105469E-2</v>
      </c>
      <c r="O200" s="3">
        <f t="shared" si="19"/>
        <v>3.2418507006105469E-2</v>
      </c>
    </row>
    <row r="201" spans="9:15" x14ac:dyDescent="0.2">
      <c r="I201" s="5">
        <f t="shared" si="20"/>
        <v>1152</v>
      </c>
      <c r="J201" s="6">
        <f t="shared" ref="J201:J264" si="22">I201/60</f>
        <v>19.2</v>
      </c>
      <c r="K201" s="7">
        <f t="shared" si="17"/>
        <v>3.0915247944619213E-2</v>
      </c>
      <c r="L201" s="2">
        <f t="shared" ref="L201:L264" si="23">J201/($F$22/60)</f>
        <v>7.012421971614291</v>
      </c>
      <c r="M201" s="3">
        <f t="shared" si="18"/>
        <v>64.817424119055602</v>
      </c>
      <c r="N201" s="13">
        <f t="shared" si="21"/>
        <v>3.0915247944619213E-2</v>
      </c>
      <c r="O201" s="3">
        <f t="shared" si="19"/>
        <v>3.0915247944619213E-2</v>
      </c>
    </row>
    <row r="202" spans="9:15" x14ac:dyDescent="0.2">
      <c r="I202" s="5">
        <f t="shared" si="20"/>
        <v>1158</v>
      </c>
      <c r="J202" s="6">
        <f t="shared" si="22"/>
        <v>19.3</v>
      </c>
      <c r="K202" s="7">
        <f t="shared" ref="K202:K265" si="24">IF(I202&lt;$F$23,M202,N202)</f>
        <v>2.9481695603603249E-2</v>
      </c>
      <c r="L202" s="2">
        <f t="shared" si="23"/>
        <v>7.0489450027164491</v>
      </c>
      <c r="M202" s="3">
        <f t="shared" ref="M202:M265" si="25">($F$11/2)*(1-COS((3.14*L202)))</f>
        <v>64.501264664051206</v>
      </c>
      <c r="N202" s="13">
        <f t="shared" si="21"/>
        <v>2.9481695603603249E-2</v>
      </c>
      <c r="O202" s="3">
        <f t="shared" ref="O202:O265" si="26">IF(I202&lt;F$23,M202,N202)</f>
        <v>2.9481695603603249E-2</v>
      </c>
    </row>
    <row r="203" spans="9:15" x14ac:dyDescent="0.2">
      <c r="I203" s="5">
        <f t="shared" ref="I203:I266" si="27">I202+$F$12</f>
        <v>1164</v>
      </c>
      <c r="J203" s="6">
        <f t="shared" si="22"/>
        <v>19.399999999999999</v>
      </c>
      <c r="K203" s="7">
        <f t="shared" si="24"/>
        <v>2.8114617654709753E-2</v>
      </c>
      <c r="L203" s="2">
        <f t="shared" si="23"/>
        <v>7.0854680338186062</v>
      </c>
      <c r="M203" s="3">
        <f t="shared" si="25"/>
        <v>63.763567875849709</v>
      </c>
      <c r="N203" s="13">
        <f t="shared" si="21"/>
        <v>2.8114617654709753E-2</v>
      </c>
      <c r="O203" s="3">
        <f t="shared" si="26"/>
        <v>2.8114617654709753E-2</v>
      </c>
    </row>
    <row r="204" spans="9:15" x14ac:dyDescent="0.2">
      <c r="I204" s="5">
        <f t="shared" si="27"/>
        <v>1170</v>
      </c>
      <c r="J204" s="6">
        <f t="shared" si="22"/>
        <v>19.5</v>
      </c>
      <c r="K204" s="7">
        <f t="shared" si="24"/>
        <v>2.6810931653941602E-2</v>
      </c>
      <c r="L204" s="2">
        <f t="shared" si="23"/>
        <v>7.1219910649207643</v>
      </c>
      <c r="M204" s="3">
        <f t="shared" si="25"/>
        <v>62.614025338686972</v>
      </c>
      <c r="N204" s="13">
        <f t="shared" si="21"/>
        <v>2.6810931653941602E-2</v>
      </c>
      <c r="O204" s="3">
        <f t="shared" si="26"/>
        <v>2.6810931653941602E-2</v>
      </c>
    </row>
    <row r="205" spans="9:15" x14ac:dyDescent="0.2">
      <c r="I205" s="5">
        <f t="shared" si="27"/>
        <v>1176</v>
      </c>
      <c r="J205" s="6">
        <f t="shared" si="22"/>
        <v>19.600000000000001</v>
      </c>
      <c r="K205" s="7">
        <f t="shared" si="24"/>
        <v>2.55676980914556E-2</v>
      </c>
      <c r="L205" s="2">
        <f t="shared" si="23"/>
        <v>7.1585140960229223</v>
      </c>
      <c r="M205" s="3">
        <f t="shared" si="25"/>
        <v>61.067739312068305</v>
      </c>
      <c r="N205" s="13">
        <f t="shared" si="21"/>
        <v>2.55676980914556E-2</v>
      </c>
      <c r="O205" s="3">
        <f t="shared" si="26"/>
        <v>2.55676980914556E-2</v>
      </c>
    </row>
    <row r="206" spans="9:15" x14ac:dyDescent="0.2">
      <c r="I206" s="5">
        <f t="shared" si="27"/>
        <v>1182</v>
      </c>
      <c r="J206" s="6">
        <f t="shared" si="22"/>
        <v>19.7</v>
      </c>
      <c r="K206" s="7">
        <f t="shared" si="24"/>
        <v>2.4382113763649092E-2</v>
      </c>
      <c r="L206" s="2">
        <f t="shared" si="23"/>
        <v>7.1950371271250795</v>
      </c>
      <c r="M206" s="3">
        <f t="shared" si="25"/>
        <v>59.145024322936862</v>
      </c>
      <c r="N206" s="13">
        <f t="shared" si="21"/>
        <v>2.4382113763649092E-2</v>
      </c>
      <c r="O206" s="3">
        <f t="shared" si="26"/>
        <v>2.4382113763649092E-2</v>
      </c>
    </row>
    <row r="207" spans="9:15" x14ac:dyDescent="0.2">
      <c r="I207" s="5">
        <f t="shared" si="27"/>
        <v>1188</v>
      </c>
      <c r="J207" s="6">
        <f t="shared" si="22"/>
        <v>19.8</v>
      </c>
      <c r="K207" s="7">
        <f t="shared" si="24"/>
        <v>2.3251505452584899E-2</v>
      </c>
      <c r="L207" s="2">
        <f t="shared" si="23"/>
        <v>7.2315601582272375</v>
      </c>
      <c r="M207" s="3">
        <f t="shared" si="25"/>
        <v>56.871140281023443</v>
      </c>
      <c r="N207" s="13">
        <f t="shared" si="21"/>
        <v>2.3251505452584899E-2</v>
      </c>
      <c r="O207" s="3">
        <f t="shared" si="26"/>
        <v>2.3251505452584899E-2</v>
      </c>
    </row>
    <row r="208" spans="9:15" x14ac:dyDescent="0.2">
      <c r="I208" s="5">
        <f t="shared" si="27"/>
        <v>1194</v>
      </c>
      <c r="J208" s="6">
        <f t="shared" si="22"/>
        <v>19.899999999999999</v>
      </c>
      <c r="K208" s="7">
        <f t="shared" si="24"/>
        <v>2.2173323898504921E-2</v>
      </c>
      <c r="L208" s="2">
        <f t="shared" si="23"/>
        <v>7.2680831893293947</v>
      </c>
      <c r="M208" s="3">
        <f t="shared" si="25"/>
        <v>54.275960623609251</v>
      </c>
      <c r="N208" s="13">
        <f t="shared" si="21"/>
        <v>2.2173323898504921E-2</v>
      </c>
      <c r="O208" s="3">
        <f t="shared" si="26"/>
        <v>2.2173323898504921E-2</v>
      </c>
    </row>
    <row r="209" spans="9:15" x14ac:dyDescent="0.2">
      <c r="I209" s="5">
        <f t="shared" si="27"/>
        <v>1200</v>
      </c>
      <c r="J209" s="6">
        <f t="shared" si="22"/>
        <v>20</v>
      </c>
      <c r="K209" s="7">
        <f t="shared" si="24"/>
        <v>2.1145138051839631E-2</v>
      </c>
      <c r="L209" s="2">
        <f t="shared" si="23"/>
        <v>7.3046062204315527</v>
      </c>
      <c r="M209" s="3">
        <f t="shared" si="25"/>
        <v>51.393579849490195</v>
      </c>
      <c r="N209" s="13">
        <f t="shared" si="21"/>
        <v>2.1145138051839631E-2</v>
      </c>
      <c r="O209" s="3">
        <f t="shared" si="26"/>
        <v>2.1145138051839631E-2</v>
      </c>
    </row>
    <row r="210" spans="9:15" x14ac:dyDescent="0.2">
      <c r="I210" s="5">
        <f t="shared" si="27"/>
        <v>1206</v>
      </c>
      <c r="J210" s="6">
        <f t="shared" si="22"/>
        <v>20.100000000000001</v>
      </c>
      <c r="K210" s="7">
        <f t="shared" si="24"/>
        <v>2.0164629591754763E-2</v>
      </c>
      <c r="L210" s="2">
        <f t="shared" si="23"/>
        <v>7.3411292515337117</v>
      </c>
      <c r="M210" s="3">
        <f t="shared" si="25"/>
        <v>48.261865598215444</v>
      </c>
      <c r="N210" s="13">
        <f t="shared" si="21"/>
        <v>2.0164629591754763E-2</v>
      </c>
      <c r="O210" s="3">
        <f t="shared" si="26"/>
        <v>2.0164629591754763E-2</v>
      </c>
    </row>
    <row r="211" spans="9:15" x14ac:dyDescent="0.2">
      <c r="I211" s="5">
        <f t="shared" si="27"/>
        <v>1212</v>
      </c>
      <c r="J211" s="6">
        <f t="shared" si="22"/>
        <v>20.2</v>
      </c>
      <c r="K211" s="7">
        <f t="shared" si="24"/>
        <v>1.9229587698875172E-2</v>
      </c>
      <c r="L211" s="2">
        <f t="shared" si="23"/>
        <v>7.3776522826358688</v>
      </c>
      <c r="M211" s="3">
        <f t="shared" si="25"/>
        <v>44.921961159215833</v>
      </c>
      <c r="N211" s="13">
        <f t="shared" si="21"/>
        <v>1.9229587698875172E-2</v>
      </c>
      <c r="O211" s="3">
        <f t="shared" si="26"/>
        <v>1.9229587698875172E-2</v>
      </c>
    </row>
    <row r="212" spans="9:15" x14ac:dyDescent="0.2">
      <c r="I212" s="5">
        <f t="shared" si="27"/>
        <v>1218</v>
      </c>
      <c r="J212" s="6">
        <f t="shared" si="22"/>
        <v>20.3</v>
      </c>
      <c r="K212" s="7">
        <f t="shared" si="24"/>
        <v>1.8337904070399137E-2</v>
      </c>
      <c r="L212" s="2">
        <f t="shared" si="23"/>
        <v>7.4141753137380269</v>
      </c>
      <c r="M212" s="3">
        <f t="shared" si="25"/>
        <v>41.417744946668897</v>
      </c>
      <c r="N212" s="13">
        <f t="shared" si="21"/>
        <v>1.8337904070399137E-2</v>
      </c>
      <c r="O212" s="3">
        <f t="shared" si="26"/>
        <v>1.8337904070399137E-2</v>
      </c>
    </row>
    <row r="213" spans="9:15" x14ac:dyDescent="0.2">
      <c r="I213" s="5">
        <f t="shared" si="27"/>
        <v>1224</v>
      </c>
      <c r="J213" s="6">
        <f t="shared" si="22"/>
        <v>20.399999999999999</v>
      </c>
      <c r="K213" s="7">
        <f t="shared" si="24"/>
        <v>1.7487568166364396E-2</v>
      </c>
      <c r="L213" s="2">
        <f t="shared" si="23"/>
        <v>7.450698344840184</v>
      </c>
      <c r="M213" s="3">
        <f t="shared" si="25"/>
        <v>37.795254041321066</v>
      </c>
      <c r="N213" s="13">
        <f t="shared" si="21"/>
        <v>1.7487568166364396E-2</v>
      </c>
      <c r="O213" s="3">
        <f t="shared" si="26"/>
        <v>1.7487568166364396E-2</v>
      </c>
    </row>
    <row r="214" spans="9:15" x14ac:dyDescent="0.2">
      <c r="I214" s="5">
        <f t="shared" si="27"/>
        <v>1230</v>
      </c>
      <c r="J214" s="6">
        <f t="shared" si="22"/>
        <v>20.5</v>
      </c>
      <c r="K214" s="7">
        <f t="shared" si="24"/>
        <v>1.6676662676346151E-2</v>
      </c>
      <c r="L214" s="2">
        <f t="shared" si="23"/>
        <v>7.487221375942342</v>
      </c>
      <c r="M214" s="3">
        <f t="shared" si="25"/>
        <v>34.102079372554492</v>
      </c>
      <c r="N214" s="13">
        <f t="shared" si="21"/>
        <v>1.6676662676346151E-2</v>
      </c>
      <c r="O214" s="3">
        <f t="shared" si="26"/>
        <v>1.6676662676346151E-2</v>
      </c>
    </row>
    <row r="215" spans="9:15" x14ac:dyDescent="0.2">
      <c r="I215" s="5">
        <f t="shared" si="27"/>
        <v>1236</v>
      </c>
      <c r="J215" s="6">
        <f t="shared" si="22"/>
        <v>20.6</v>
      </c>
      <c r="K215" s="7">
        <f t="shared" si="24"/>
        <v>1.5903359196366446E-2</v>
      </c>
      <c r="L215" s="2">
        <f t="shared" si="23"/>
        <v>7.5237444070445001</v>
      </c>
      <c r="M215" s="3">
        <f t="shared" si="25"/>
        <v>30.386740486573959</v>
      </c>
      <c r="N215" s="13">
        <f t="shared" si="21"/>
        <v>1.5903359196366446E-2</v>
      </c>
      <c r="O215" s="3">
        <f t="shared" si="26"/>
        <v>1.5903359196366446E-2</v>
      </c>
    </row>
    <row r="216" spans="9:15" x14ac:dyDescent="0.2">
      <c r="I216" s="5">
        <f t="shared" si="27"/>
        <v>1242</v>
      </c>
      <c r="J216" s="6">
        <f t="shared" si="22"/>
        <v>20.7</v>
      </c>
      <c r="K216" s="7">
        <f t="shared" si="24"/>
        <v>1.5165914106266973E-2</v>
      </c>
      <c r="L216" s="2">
        <f t="shared" si="23"/>
        <v>7.5602674381466572</v>
      </c>
      <c r="M216" s="3">
        <f t="shared" si="25"/>
        <v>26.698048114772416</v>
      </c>
      <c r="N216" s="13">
        <f t="shared" si="21"/>
        <v>1.5165914106266973E-2</v>
      </c>
      <c r="O216" s="3">
        <f t="shared" si="26"/>
        <v>1.5165914106266973E-2</v>
      </c>
    </row>
    <row r="217" spans="9:15" x14ac:dyDescent="0.2">
      <c r="I217" s="5">
        <f t="shared" si="27"/>
        <v>1248</v>
      </c>
      <c r="J217" s="6">
        <f t="shared" si="22"/>
        <v>20.8</v>
      </c>
      <c r="K217" s="7">
        <f t="shared" si="24"/>
        <v>1.4462664638249361E-2</v>
      </c>
      <c r="L217" s="2">
        <f t="shared" si="23"/>
        <v>7.5967904692488153</v>
      </c>
      <c r="M217" s="3">
        <f t="shared" si="25"/>
        <v>23.084462916615017</v>
      </c>
      <c r="N217" s="13">
        <f t="shared" si="21"/>
        <v>1.4462664638249361E-2</v>
      </c>
      <c r="O217" s="3">
        <f t="shared" si="26"/>
        <v>1.4462664638249361E-2</v>
      </c>
    </row>
    <row r="218" spans="9:15" x14ac:dyDescent="0.2">
      <c r="I218" s="5">
        <f t="shared" si="27"/>
        <v>1254</v>
      </c>
      <c r="J218" s="6">
        <f t="shared" si="22"/>
        <v>20.9</v>
      </c>
      <c r="K218" s="7">
        <f t="shared" si="24"/>
        <v>1.3792025127719446E-2</v>
      </c>
      <c r="L218" s="2">
        <f t="shared" si="23"/>
        <v>7.6333135003509724</v>
      </c>
      <c r="M218" s="3">
        <f t="shared" si="25"/>
        <v>19.593458821637164</v>
      </c>
      <c r="N218" s="13">
        <f t="shared" si="21"/>
        <v>1.3792025127719446E-2</v>
      </c>
      <c r="O218" s="3">
        <f t="shared" si="26"/>
        <v>1.3792025127719446E-2</v>
      </c>
    </row>
    <row r="219" spans="9:15" x14ac:dyDescent="0.2">
      <c r="I219" s="5">
        <f t="shared" si="27"/>
        <v>1260</v>
      </c>
      <c r="J219" s="6">
        <f t="shared" si="22"/>
        <v>21</v>
      </c>
      <c r="K219" s="7">
        <f t="shared" si="24"/>
        <v>1.3152483437980752E-2</v>
      </c>
      <c r="L219" s="2">
        <f t="shared" si="23"/>
        <v>7.6698365314531305</v>
      </c>
      <c r="M219" s="3">
        <f t="shared" si="25"/>
        <v>16.270899334730377</v>
      </c>
      <c r="N219" s="13">
        <f t="shared" si="21"/>
        <v>1.3152483437980752E-2</v>
      </c>
      <c r="O219" s="3">
        <f t="shared" si="26"/>
        <v>1.3152483437980752E-2</v>
      </c>
    </row>
    <row r="220" spans="9:15" x14ac:dyDescent="0.2">
      <c r="I220" s="5">
        <f t="shared" si="27"/>
        <v>1266</v>
      </c>
      <c r="J220" s="6">
        <f t="shared" si="22"/>
        <v>21.1</v>
      </c>
      <c r="K220" s="7">
        <f t="shared" si="24"/>
        <v>1.254259755071674E-2</v>
      </c>
      <c r="L220" s="2">
        <f t="shared" si="23"/>
        <v>7.7063595625552894</v>
      </c>
      <c r="M220" s="3">
        <f t="shared" si="25"/>
        <v>13.16043499858525</v>
      </c>
      <c r="N220" s="13">
        <f t="shared" si="21"/>
        <v>1.254259755071674E-2</v>
      </c>
      <c r="O220" s="3">
        <f t="shared" si="26"/>
        <v>1.254259755071674E-2</v>
      </c>
    </row>
    <row r="221" spans="9:15" x14ac:dyDescent="0.2">
      <c r="I221" s="5">
        <f t="shared" si="27"/>
        <v>1272</v>
      </c>
      <c r="J221" s="6">
        <f t="shared" si="22"/>
        <v>21.2</v>
      </c>
      <c r="K221" s="7">
        <f t="shared" si="24"/>
        <v>1.1960992314573714E-2</v>
      </c>
      <c r="L221" s="2">
        <f t="shared" si="23"/>
        <v>7.7428825936574457</v>
      </c>
      <c r="M221" s="3">
        <f t="shared" si="25"/>
        <v>10.302929929202923</v>
      </c>
      <c r="N221" s="13">
        <f t="shared" si="21"/>
        <v>1.1960992314573714E-2</v>
      </c>
      <c r="O221" s="3">
        <f t="shared" si="26"/>
        <v>1.1960992314573714E-2</v>
      </c>
    </row>
    <row r="222" spans="9:15" x14ac:dyDescent="0.2">
      <c r="I222" s="5">
        <f t="shared" si="27"/>
        <v>1278</v>
      </c>
      <c r="J222" s="6">
        <f t="shared" si="22"/>
        <v>21.3</v>
      </c>
      <c r="K222" s="7">
        <f t="shared" si="24"/>
        <v>1.140635634451301E-2</v>
      </c>
      <c r="L222" s="2">
        <f t="shared" si="23"/>
        <v>7.7794056247596046</v>
      </c>
      <c r="M222" s="3">
        <f t="shared" si="25"/>
        <v>7.7359249584358842</v>
      </c>
      <c r="N222" s="13">
        <f t="shared" si="21"/>
        <v>1.140635634451301E-2</v>
      </c>
      <c r="O222" s="3">
        <f t="shared" si="26"/>
        <v>1.140635634451301E-2</v>
      </c>
    </row>
    <row r="223" spans="9:15" x14ac:dyDescent="0.2">
      <c r="I223" s="5">
        <f t="shared" si="27"/>
        <v>1284</v>
      </c>
      <c r="J223" s="6">
        <f t="shared" si="22"/>
        <v>21.4</v>
      </c>
      <c r="K223" s="7">
        <f t="shared" si="24"/>
        <v>1.0877439064941791E-2</v>
      </c>
      <c r="L223" s="2">
        <f t="shared" si="23"/>
        <v>7.8159286558617609</v>
      </c>
      <c r="M223" s="3">
        <f t="shared" si="25"/>
        <v>5.4931444365948883</v>
      </c>
      <c r="N223" s="13">
        <f t="shared" si="21"/>
        <v>1.0877439064941791E-2</v>
      </c>
      <c r="O223" s="3">
        <f t="shared" si="26"/>
        <v>1.0877439064941791E-2</v>
      </c>
    </row>
    <row r="224" spans="9:15" x14ac:dyDescent="0.2">
      <c r="I224" s="5">
        <f t="shared" si="27"/>
        <v>1290</v>
      </c>
      <c r="J224" s="6">
        <f t="shared" si="22"/>
        <v>21.5</v>
      </c>
      <c r="K224" s="7">
        <f t="shared" si="24"/>
        <v>1.0373047889954632E-2</v>
      </c>
      <c r="L224" s="2">
        <f t="shared" si="23"/>
        <v>7.8524516869639198</v>
      </c>
      <c r="M224" s="3">
        <f t="shared" si="25"/>
        <v>3.6040531745581963</v>
      </c>
      <c r="N224" s="13">
        <f t="shared" si="21"/>
        <v>1.0373047889954632E-2</v>
      </c>
      <c r="O224" s="3">
        <f t="shared" si="26"/>
        <v>1.0373047889954632E-2</v>
      </c>
    </row>
    <row r="225" spans="9:15" x14ac:dyDescent="0.2">
      <c r="I225" s="5">
        <f t="shared" si="27"/>
        <v>1296</v>
      </c>
      <c r="J225" s="6">
        <f t="shared" si="22"/>
        <v>21.6</v>
      </c>
      <c r="K225" s="7">
        <f t="shared" si="24"/>
        <v>9.8920455343289096E-3</v>
      </c>
      <c r="L225" s="2">
        <f t="shared" si="23"/>
        <v>7.8889747180660779</v>
      </c>
      <c r="M225" s="3">
        <f t="shared" si="25"/>
        <v>2.0934693461177685</v>
      </c>
      <c r="N225" s="13">
        <f t="shared" si="21"/>
        <v>9.8920455343289096E-3</v>
      </c>
      <c r="O225" s="3">
        <f t="shared" si="26"/>
        <v>9.8920455343289096E-3</v>
      </c>
    </row>
    <row r="226" spans="9:15" x14ac:dyDescent="0.2">
      <c r="I226" s="5">
        <f t="shared" si="27"/>
        <v>1302</v>
      </c>
      <c r="J226" s="6">
        <f t="shared" si="22"/>
        <v>21.7</v>
      </c>
      <c r="K226" s="7">
        <f t="shared" si="24"/>
        <v>9.4333474492100163E-3</v>
      </c>
      <c r="L226" s="2">
        <f t="shared" si="23"/>
        <v>7.925497749168235</v>
      </c>
      <c r="M226" s="3">
        <f t="shared" si="25"/>
        <v>0.98123843610266126</v>
      </c>
      <c r="N226" s="13">
        <f t="shared" ref="N226:N289" si="28">(4.34*($F$11))*EXP(-1.3*(L226))</f>
        <v>9.4333474492100163E-3</v>
      </c>
      <c r="O226" s="3">
        <f t="shared" si="26"/>
        <v>9.4333474492100163E-3</v>
      </c>
    </row>
    <row r="227" spans="9:15" x14ac:dyDescent="0.2">
      <c r="I227" s="5">
        <f t="shared" si="27"/>
        <v>1308</v>
      </c>
      <c r="J227" s="6">
        <f t="shared" si="22"/>
        <v>21.8</v>
      </c>
      <c r="K227" s="7">
        <f t="shared" si="24"/>
        <v>8.9959193767049171E-3</v>
      </c>
      <c r="L227" s="2">
        <f t="shared" si="23"/>
        <v>7.9620207802703931</v>
      </c>
      <c r="M227" s="3">
        <f t="shared" si="25"/>
        <v>0.28197251782886018</v>
      </c>
      <c r="N227" s="13">
        <f t="shared" si="28"/>
        <v>8.9959193767049171E-3</v>
      </c>
      <c r="O227" s="3">
        <f t="shared" si="26"/>
        <v>8.9959193767049171E-3</v>
      </c>
    </row>
    <row r="228" spans="9:15" x14ac:dyDescent="0.2">
      <c r="I228" s="5">
        <f t="shared" si="27"/>
        <v>1314</v>
      </c>
      <c r="J228" s="6">
        <f t="shared" si="22"/>
        <v>21.9</v>
      </c>
      <c r="K228" s="7">
        <f t="shared" si="24"/>
        <v>8.5787750178704832E-3</v>
      </c>
      <c r="L228" s="2">
        <f t="shared" si="23"/>
        <v>7.9985438113725502</v>
      </c>
      <c r="M228" s="3">
        <f t="shared" si="25"/>
        <v>4.8582851502913266E-3</v>
      </c>
      <c r="N228" s="13">
        <f t="shared" si="28"/>
        <v>8.5787750178704832E-3</v>
      </c>
      <c r="O228" s="3">
        <f t="shared" si="26"/>
        <v>8.5787750178704832E-3</v>
      </c>
    </row>
    <row r="229" spans="9:15" x14ac:dyDescent="0.2">
      <c r="I229" s="5">
        <f t="shared" si="27"/>
        <v>1320</v>
      </c>
      <c r="J229" s="6">
        <f t="shared" si="22"/>
        <v>22</v>
      </c>
      <c r="K229" s="7">
        <f t="shared" si="24"/>
        <v>8.1809738088377097E-3</v>
      </c>
      <c r="L229" s="2">
        <f t="shared" si="23"/>
        <v>8.0350668424747091</v>
      </c>
      <c r="M229" s="3">
        <f t="shared" si="25"/>
        <v>0.1535363611141484</v>
      </c>
      <c r="N229" s="13">
        <f t="shared" si="28"/>
        <v>8.1809738088377097E-3</v>
      </c>
      <c r="O229" s="3">
        <f t="shared" si="26"/>
        <v>8.1809738088377097E-3</v>
      </c>
    </row>
    <row r="230" spans="9:15" x14ac:dyDescent="0.2">
      <c r="I230" s="5">
        <f t="shared" si="27"/>
        <v>1326</v>
      </c>
      <c r="J230" s="6">
        <f t="shared" si="22"/>
        <v>22.1</v>
      </c>
      <c r="K230" s="7">
        <f t="shared" si="24"/>
        <v>7.8016188000582694E-3</v>
      </c>
      <c r="L230" s="2">
        <f t="shared" si="23"/>
        <v>8.0715898735768672</v>
      </c>
      <c r="M230" s="3">
        <f t="shared" si="25"/>
        <v>0.72605346881821353</v>
      </c>
      <c r="N230" s="13">
        <f t="shared" si="28"/>
        <v>7.8016188000582694E-3</v>
      </c>
      <c r="O230" s="3">
        <f t="shared" si="26"/>
        <v>7.8016188000582694E-3</v>
      </c>
    </row>
    <row r="231" spans="9:15" x14ac:dyDescent="0.2">
      <c r="I231" s="5">
        <f t="shared" si="27"/>
        <v>1332</v>
      </c>
      <c r="J231" s="6">
        <f t="shared" si="22"/>
        <v>22.2</v>
      </c>
      <c r="K231" s="7">
        <f t="shared" si="24"/>
        <v>7.4398546338910873E-3</v>
      </c>
      <c r="L231" s="2">
        <f t="shared" si="23"/>
        <v>8.1081129046790235</v>
      </c>
      <c r="M231" s="3">
        <f t="shared" si="25"/>
        <v>1.7148880928314958</v>
      </c>
      <c r="N231" s="13">
        <f t="shared" si="28"/>
        <v>7.4398546338910873E-3</v>
      </c>
      <c r="O231" s="3">
        <f t="shared" si="26"/>
        <v>7.4398546338910873E-3</v>
      </c>
    </row>
    <row r="232" spans="9:15" x14ac:dyDescent="0.2">
      <c r="I232" s="5">
        <f t="shared" si="27"/>
        <v>1338</v>
      </c>
      <c r="J232" s="6">
        <f t="shared" si="22"/>
        <v>22.3</v>
      </c>
      <c r="K232" s="7">
        <f t="shared" si="24"/>
        <v>7.0948656159689795E-3</v>
      </c>
      <c r="L232" s="2">
        <f t="shared" si="23"/>
        <v>8.1446359357811815</v>
      </c>
      <c r="M232" s="3">
        <f t="shared" si="25"/>
        <v>3.1070492940484309</v>
      </c>
      <c r="N232" s="13">
        <f t="shared" si="28"/>
        <v>7.0948656159689795E-3</v>
      </c>
      <c r="O232" s="3">
        <f t="shared" si="26"/>
        <v>7.0948656159689795E-3</v>
      </c>
    </row>
    <row r="233" spans="9:15" x14ac:dyDescent="0.2">
      <c r="I233" s="5">
        <f t="shared" si="27"/>
        <v>1344</v>
      </c>
      <c r="J233" s="6">
        <f t="shared" si="22"/>
        <v>22.4</v>
      </c>
      <c r="K233" s="7">
        <f t="shared" si="24"/>
        <v>6.7658738759969819E-3</v>
      </c>
      <c r="L233" s="2">
        <f t="shared" si="23"/>
        <v>8.1811589668833395</v>
      </c>
      <c r="M233" s="3">
        <f t="shared" si="25"/>
        <v>4.8842473797832096</v>
      </c>
      <c r="N233" s="13">
        <f t="shared" si="28"/>
        <v>6.7658738759969819E-3</v>
      </c>
      <c r="O233" s="3">
        <f t="shared" si="26"/>
        <v>6.7658738759969819E-3</v>
      </c>
    </row>
    <row r="234" spans="9:15" x14ac:dyDescent="0.2">
      <c r="I234" s="5">
        <f t="shared" si="27"/>
        <v>1350</v>
      </c>
      <c r="J234" s="6">
        <f t="shared" si="22"/>
        <v>22.5</v>
      </c>
      <c r="K234" s="7">
        <f t="shared" si="24"/>
        <v>6.4521376138350602E-3</v>
      </c>
      <c r="L234" s="2">
        <f t="shared" si="23"/>
        <v>8.2176819979854976</v>
      </c>
      <c r="M234" s="3">
        <f t="shared" si="25"/>
        <v>7.0231341869052502</v>
      </c>
      <c r="N234" s="13">
        <f t="shared" si="28"/>
        <v>6.4521376138350602E-3</v>
      </c>
      <c r="O234" s="3">
        <f t="shared" si="26"/>
        <v>6.4521376138350602E-3</v>
      </c>
    </row>
    <row r="235" spans="9:15" x14ac:dyDescent="0.2">
      <c r="I235" s="5">
        <f t="shared" si="27"/>
        <v>1356</v>
      </c>
      <c r="J235" s="6">
        <f t="shared" si="22"/>
        <v>22.6</v>
      </c>
      <c r="K235" s="7">
        <f t="shared" si="24"/>
        <v>6.1529494269106115E-3</v>
      </c>
      <c r="L235" s="2">
        <f t="shared" si="23"/>
        <v>8.2542050290876556</v>
      </c>
      <c r="M235" s="3">
        <f t="shared" si="25"/>
        <v>9.4956098212659796</v>
      </c>
      <c r="N235" s="13">
        <f t="shared" si="28"/>
        <v>6.1529494269106115E-3</v>
      </c>
      <c r="O235" s="3">
        <f t="shared" si="26"/>
        <v>6.1529494269106115E-3</v>
      </c>
    </row>
    <row r="236" spans="9:15" x14ac:dyDescent="0.2">
      <c r="I236" s="5">
        <f t="shared" si="27"/>
        <v>1362</v>
      </c>
      <c r="J236" s="6">
        <f t="shared" si="22"/>
        <v>22.7</v>
      </c>
      <c r="K236" s="7">
        <f t="shared" si="24"/>
        <v>5.8676347151896888E-3</v>
      </c>
      <c r="L236" s="2">
        <f t="shared" si="23"/>
        <v>8.2907280601898119</v>
      </c>
      <c r="M236" s="3">
        <f t="shared" si="25"/>
        <v>12.269191823588145</v>
      </c>
      <c r="N236" s="13">
        <f t="shared" si="28"/>
        <v>5.8676347151896888E-3</v>
      </c>
      <c r="O236" s="3">
        <f t="shared" si="26"/>
        <v>5.8676347151896888E-3</v>
      </c>
    </row>
    <row r="237" spans="9:15" x14ac:dyDescent="0.2">
      <c r="I237" s="5">
        <f t="shared" si="27"/>
        <v>1368</v>
      </c>
      <c r="J237" s="6">
        <f t="shared" si="22"/>
        <v>22.8</v>
      </c>
      <c r="K237" s="7">
        <f t="shared" si="24"/>
        <v>5.5955501601101156E-3</v>
      </c>
      <c r="L237" s="2">
        <f t="shared" si="23"/>
        <v>8.3272510912919699</v>
      </c>
      <c r="M237" s="3">
        <f t="shared" si="25"/>
        <v>15.307441911856285</v>
      </c>
      <c r="N237" s="13">
        <f t="shared" si="28"/>
        <v>5.5955501601101156E-3</v>
      </c>
      <c r="O237" s="3">
        <f t="shared" si="26"/>
        <v>5.5955501601101156E-3</v>
      </c>
    </row>
    <row r="238" spans="9:15" x14ac:dyDescent="0.2">
      <c r="I238" s="5">
        <f t="shared" si="27"/>
        <v>1374</v>
      </c>
      <c r="J238" s="6">
        <f t="shared" si="22"/>
        <v>22.9</v>
      </c>
      <c r="K238" s="7">
        <f t="shared" si="24"/>
        <v>5.336082274047302E-3</v>
      </c>
      <c r="L238" s="2">
        <f t="shared" si="23"/>
        <v>8.363774122394128</v>
      </c>
      <c r="M238" s="3">
        <f t="shared" si="25"/>
        <v>18.570444693823621</v>
      </c>
      <c r="N238" s="13">
        <f t="shared" si="28"/>
        <v>5.336082274047302E-3</v>
      </c>
      <c r="O238" s="3">
        <f t="shared" si="26"/>
        <v>5.336082274047302E-3</v>
      </c>
    </row>
    <row r="239" spans="9:15" x14ac:dyDescent="0.2">
      <c r="I239" s="5">
        <f t="shared" si="27"/>
        <v>1380</v>
      </c>
      <c r="J239" s="6">
        <f t="shared" si="22"/>
        <v>23</v>
      </c>
      <c r="K239" s="7">
        <f t="shared" si="24"/>
        <v>5.088646017041786E-3</v>
      </c>
      <c r="L239" s="2">
        <f t="shared" si="23"/>
        <v>8.400297153496286</v>
      </c>
      <c r="M239" s="3">
        <f t="shared" si="25"/>
        <v>22.015332060493147</v>
      </c>
      <c r="N239" s="13">
        <f t="shared" si="28"/>
        <v>5.088646017041786E-3</v>
      </c>
      <c r="O239" s="3">
        <f t="shared" si="26"/>
        <v>5.088646017041786E-3</v>
      </c>
    </row>
    <row r="240" spans="9:15" x14ac:dyDescent="0.2">
      <c r="I240" s="5">
        <f t="shared" si="27"/>
        <v>1386</v>
      </c>
      <c r="J240" s="6">
        <f t="shared" si="22"/>
        <v>23.1</v>
      </c>
      <c r="K240" s="7">
        <f t="shared" si="24"/>
        <v>4.8526834776696426E-3</v>
      </c>
      <c r="L240" s="2">
        <f t="shared" si="23"/>
        <v>8.4368201845984441</v>
      </c>
      <c r="M240" s="3">
        <f t="shared" si="25"/>
        <v>25.596846371285181</v>
      </c>
      <c r="N240" s="13">
        <f t="shared" si="28"/>
        <v>4.8526834776696426E-3</v>
      </c>
      <c r="O240" s="3">
        <f t="shared" si="26"/>
        <v>4.8526834776696426E-3</v>
      </c>
    </row>
    <row r="241" spans="9:15" x14ac:dyDescent="0.2">
      <c r="I241" s="5">
        <f t="shared" si="27"/>
        <v>1392</v>
      </c>
      <c r="J241" s="6">
        <f t="shared" si="22"/>
        <v>23.2</v>
      </c>
      <c r="K241" s="7">
        <f t="shared" si="24"/>
        <v>4.6276626150815632E-3</v>
      </c>
      <c r="L241" s="2">
        <f t="shared" si="23"/>
        <v>8.4733432157006021</v>
      </c>
      <c r="M241" s="3">
        <f t="shared" si="25"/>
        <v>29.267935031976435</v>
      </c>
      <c r="N241" s="13">
        <f t="shared" si="28"/>
        <v>4.6276626150815632E-3</v>
      </c>
      <c r="O241" s="3">
        <f t="shared" si="26"/>
        <v>4.6276626150815632E-3</v>
      </c>
    </row>
    <row r="242" spans="9:15" x14ac:dyDescent="0.2">
      <c r="I242" s="5">
        <f t="shared" si="27"/>
        <v>1398</v>
      </c>
      <c r="J242" s="6">
        <f t="shared" si="22"/>
        <v>23.3</v>
      </c>
      <c r="K242" s="7">
        <f t="shared" si="24"/>
        <v>4.413076059373966E-3</v>
      </c>
      <c r="L242" s="2">
        <f t="shared" si="23"/>
        <v>8.5098662468027602</v>
      </c>
      <c r="M242" s="3">
        <f t="shared" si="25"/>
        <v>32.980368654068101</v>
      </c>
      <c r="N242" s="13">
        <f t="shared" si="28"/>
        <v>4.413076059373966E-3</v>
      </c>
      <c r="O242" s="3">
        <f t="shared" si="26"/>
        <v>4.413076059373966E-3</v>
      </c>
    </row>
    <row r="243" spans="9:15" x14ac:dyDescent="0.2">
      <c r="I243" s="5">
        <f t="shared" si="27"/>
        <v>1404</v>
      </c>
      <c r="J243" s="6">
        <f t="shared" si="22"/>
        <v>23.4</v>
      </c>
      <c r="K243" s="7">
        <f t="shared" si="24"/>
        <v>4.2084399675874958E-3</v>
      </c>
      <c r="L243" s="2">
        <f t="shared" si="23"/>
        <v>8.5463892779049164</v>
      </c>
      <c r="M243" s="3">
        <f t="shared" si="25"/>
        <v>36.685374674436474</v>
      </c>
      <c r="N243" s="13">
        <f t="shared" si="28"/>
        <v>4.2084399675874958E-3</v>
      </c>
      <c r="O243" s="3">
        <f t="shared" si="26"/>
        <v>4.2084399675874958E-3</v>
      </c>
    </row>
    <row r="244" spans="9:15" x14ac:dyDescent="0.2">
      <c r="I244" s="5">
        <f t="shared" si="27"/>
        <v>1410</v>
      </c>
      <c r="J244" s="6">
        <f t="shared" si="22"/>
        <v>23.5</v>
      </c>
      <c r="K244" s="7">
        <f t="shared" si="24"/>
        <v>4.0132929327531767E-3</v>
      </c>
      <c r="L244" s="2">
        <f t="shared" si="23"/>
        <v>8.5829123090070745</v>
      </c>
      <c r="M244" s="3">
        <f t="shared" si="25"/>
        <v>40.334278111008999</v>
      </c>
      <c r="N244" s="13">
        <f t="shared" si="28"/>
        <v>4.0132929327531767E-3</v>
      </c>
      <c r="O244" s="3">
        <f t="shared" si="26"/>
        <v>4.0132929327531767E-3</v>
      </c>
    </row>
    <row r="245" spans="9:15" x14ac:dyDescent="0.2">
      <c r="I245" s="5">
        <f t="shared" si="27"/>
        <v>1416</v>
      </c>
      <c r="J245" s="6">
        <f t="shared" si="22"/>
        <v>23.6</v>
      </c>
      <c r="K245" s="7">
        <f t="shared" si="24"/>
        <v>3.8271949435267219E-3</v>
      </c>
      <c r="L245" s="2">
        <f t="shared" si="23"/>
        <v>8.6194353401092325</v>
      </c>
      <c r="M245" s="3">
        <f t="shared" si="25"/>
        <v>43.879141036455863</v>
      </c>
      <c r="N245" s="13">
        <f t="shared" si="28"/>
        <v>3.8271949435267219E-3</v>
      </c>
      <c r="O245" s="3">
        <f t="shared" si="26"/>
        <v>3.8271949435267219E-3</v>
      </c>
    </row>
    <row r="246" spans="9:15" x14ac:dyDescent="0.2">
      <c r="I246" s="5">
        <f t="shared" si="27"/>
        <v>1422</v>
      </c>
      <c r="J246" s="6">
        <f t="shared" si="22"/>
        <v>23.7</v>
      </c>
      <c r="K246" s="7">
        <f t="shared" si="24"/>
        <v>3.6497263920648175E-3</v>
      </c>
      <c r="L246" s="2">
        <f t="shared" si="23"/>
        <v>8.6559583712113906</v>
      </c>
      <c r="M246" s="3">
        <f t="shared" si="25"/>
        <v>47.273392368733475</v>
      </c>
      <c r="N246" s="13">
        <f t="shared" si="28"/>
        <v>3.6497263920648175E-3</v>
      </c>
      <c r="O246" s="3">
        <f t="shared" si="26"/>
        <v>3.6497263920648175E-3</v>
      </c>
    </row>
    <row r="247" spans="9:15" x14ac:dyDescent="0.2">
      <c r="I247" s="5">
        <f t="shared" si="27"/>
        <v>1428</v>
      </c>
      <c r="J247" s="6">
        <f t="shared" si="22"/>
        <v>23.8</v>
      </c>
      <c r="K247" s="7">
        <f t="shared" si="24"/>
        <v>3.4804871279067338E-3</v>
      </c>
      <c r="L247" s="2">
        <f t="shared" si="23"/>
        <v>8.6924814023135486</v>
      </c>
      <c r="M247" s="3">
        <f t="shared" si="25"/>
        <v>50.472439704525648</v>
      </c>
      <c r="N247" s="13">
        <f t="shared" si="28"/>
        <v>3.4804871279067338E-3</v>
      </c>
      <c r="O247" s="3">
        <f t="shared" si="26"/>
        <v>3.4804871279067338E-3</v>
      </c>
    </row>
    <row r="248" spans="9:15" x14ac:dyDescent="0.2">
      <c r="I248" s="5">
        <f t="shared" si="27"/>
        <v>1434</v>
      </c>
      <c r="J248" s="6">
        <f t="shared" si="22"/>
        <v>23.9</v>
      </c>
      <c r="K248" s="7">
        <f t="shared" si="24"/>
        <v>3.3190955557277154E-3</v>
      </c>
      <c r="L248" s="2">
        <f t="shared" si="23"/>
        <v>8.7290044334157049</v>
      </c>
      <c r="M248" s="3">
        <f t="shared" si="25"/>
        <v>53.434255157544484</v>
      </c>
      <c r="N248" s="13">
        <f t="shared" si="28"/>
        <v>3.3190955557277154E-3</v>
      </c>
      <c r="O248" s="3">
        <f t="shared" si="26"/>
        <v>3.3190955557277154E-3</v>
      </c>
    </row>
    <row r="249" spans="9:15" x14ac:dyDescent="0.2">
      <c r="I249" s="5">
        <f t="shared" si="27"/>
        <v>1440</v>
      </c>
      <c r="J249" s="6">
        <f t="shared" si="22"/>
        <v>24</v>
      </c>
      <c r="K249" s="7">
        <f t="shared" si="24"/>
        <v>3.165187774929946E-3</v>
      </c>
      <c r="L249" s="2">
        <f t="shared" si="23"/>
        <v>8.7655274645178629</v>
      </c>
      <c r="M249" s="3">
        <f t="shared" si="25"/>
        <v>56.119927505167055</v>
      </c>
      <c r="N249" s="13">
        <f t="shared" si="28"/>
        <v>3.165187774929946E-3</v>
      </c>
      <c r="O249" s="3">
        <f t="shared" si="26"/>
        <v>3.165187774929946E-3</v>
      </c>
    </row>
    <row r="250" spans="9:15" x14ac:dyDescent="0.2">
      <c r="I250" s="5">
        <f t="shared" si="27"/>
        <v>1446</v>
      </c>
      <c r="J250" s="6">
        <f t="shared" si="22"/>
        <v>24.1</v>
      </c>
      <c r="K250" s="7">
        <f t="shared" si="24"/>
        <v>3.018416759131063E-3</v>
      </c>
      <c r="L250" s="2">
        <f t="shared" si="23"/>
        <v>8.8020504956200227</v>
      </c>
      <c r="M250" s="3">
        <f t="shared" si="25"/>
        <v>58.494173389510699</v>
      </c>
      <c r="N250" s="13">
        <f t="shared" si="28"/>
        <v>3.018416759131063E-3</v>
      </c>
      <c r="O250" s="3">
        <f t="shared" si="26"/>
        <v>3.018416759131063E-3</v>
      </c>
    </row>
    <row r="251" spans="9:15" x14ac:dyDescent="0.2">
      <c r="I251" s="5">
        <f t="shared" si="27"/>
        <v>1452</v>
      </c>
      <c r="J251" s="6">
        <f t="shared" si="22"/>
        <v>24.2</v>
      </c>
      <c r="K251" s="7">
        <f t="shared" si="24"/>
        <v>2.8784515737000672E-3</v>
      </c>
      <c r="L251" s="2">
        <f t="shared" si="23"/>
        <v>8.838573526722179</v>
      </c>
      <c r="M251" s="3">
        <f t="shared" si="25"/>
        <v>60.525800856980148</v>
      </c>
      <c r="N251" s="13">
        <f t="shared" si="28"/>
        <v>2.8784515737000672E-3</v>
      </c>
      <c r="O251" s="3">
        <f t="shared" si="26"/>
        <v>2.8784515737000672E-3</v>
      </c>
    </row>
    <row r="252" spans="9:15" x14ac:dyDescent="0.2">
      <c r="I252" s="5">
        <f t="shared" si="27"/>
        <v>1458</v>
      </c>
      <c r="J252" s="6">
        <f t="shared" si="22"/>
        <v>24.3</v>
      </c>
      <c r="K252" s="7">
        <f t="shared" si="24"/>
        <v>2.7449766295763582E-3</v>
      </c>
      <c r="L252" s="2">
        <f t="shared" si="23"/>
        <v>8.875096557824337</v>
      </c>
      <c r="M252" s="3">
        <f t="shared" si="25"/>
        <v>62.188119146477234</v>
      </c>
      <c r="N252" s="13">
        <f t="shared" si="28"/>
        <v>2.7449766295763582E-3</v>
      </c>
      <c r="O252" s="3">
        <f t="shared" si="26"/>
        <v>2.7449766295763582E-3</v>
      </c>
    </row>
    <row r="253" spans="9:15" x14ac:dyDescent="0.2">
      <c r="I253" s="5">
        <f t="shared" si="27"/>
        <v>1464</v>
      </c>
      <c r="J253" s="6">
        <f t="shared" si="22"/>
        <v>24.4</v>
      </c>
      <c r="K253" s="7">
        <f t="shared" si="24"/>
        <v>2.6176909716895936E-3</v>
      </c>
      <c r="L253" s="2">
        <f t="shared" si="23"/>
        <v>8.9116195889264951</v>
      </c>
      <c r="M253" s="3">
        <f t="shared" si="25"/>
        <v>63.459289342627471</v>
      </c>
      <c r="N253" s="13">
        <f t="shared" si="28"/>
        <v>2.6176909716895936E-3</v>
      </c>
      <c r="O253" s="3">
        <f t="shared" si="26"/>
        <v>2.6176909716895936E-3</v>
      </c>
    </row>
    <row r="254" spans="9:15" x14ac:dyDescent="0.2">
      <c r="I254" s="5">
        <f t="shared" si="27"/>
        <v>1470</v>
      </c>
      <c r="J254" s="6">
        <f t="shared" si="22"/>
        <v>24.5</v>
      </c>
      <c r="K254" s="7">
        <f t="shared" si="24"/>
        <v>2.496307600375731E-3</v>
      </c>
      <c r="L254" s="2">
        <f t="shared" si="23"/>
        <v>8.9481426200286531</v>
      </c>
      <c r="M254" s="3">
        <f t="shared" si="25"/>
        <v>64.322611287274867</v>
      </c>
      <c r="N254" s="13">
        <f t="shared" si="28"/>
        <v>2.496307600375731E-3</v>
      </c>
      <c r="O254" s="3">
        <f t="shared" si="26"/>
        <v>2.496307600375731E-3</v>
      </c>
    </row>
    <row r="255" spans="9:15" x14ac:dyDescent="0.2">
      <c r="I255" s="5">
        <f t="shared" si="27"/>
        <v>1476</v>
      </c>
      <c r="J255" s="6">
        <f t="shared" si="22"/>
        <v>24.6</v>
      </c>
      <c r="K255" s="7">
        <f t="shared" si="24"/>
        <v>2.3805528242592604E-3</v>
      </c>
      <c r="L255" s="2">
        <f t="shared" si="23"/>
        <v>8.9846656511308112</v>
      </c>
      <c r="M255" s="3">
        <f t="shared" si="25"/>
        <v>64.766742979907747</v>
      </c>
      <c r="N255" s="13">
        <f t="shared" si="28"/>
        <v>2.3805528242592604E-3</v>
      </c>
      <c r="O255" s="3">
        <f t="shared" si="26"/>
        <v>2.3805528242592604E-3</v>
      </c>
    </row>
    <row r="256" spans="9:15" x14ac:dyDescent="0.2">
      <c r="I256" s="5">
        <f t="shared" si="27"/>
        <v>1482</v>
      </c>
      <c r="J256" s="6">
        <f t="shared" si="22"/>
        <v>24.7</v>
      </c>
      <c r="K256" s="7">
        <f t="shared" si="24"/>
        <v>2.2701656431426123E-3</v>
      </c>
      <c r="L256" s="2">
        <f t="shared" si="23"/>
        <v>9.0211886822329674</v>
      </c>
      <c r="M256" s="3">
        <f t="shared" si="25"/>
        <v>64.785849584615477</v>
      </c>
      <c r="N256" s="13">
        <f t="shared" si="28"/>
        <v>2.2701656431426123E-3</v>
      </c>
      <c r="O256" s="3">
        <f t="shared" si="26"/>
        <v>2.2701656431426123E-3</v>
      </c>
    </row>
    <row r="257" spans="9:15" x14ac:dyDescent="0.2">
      <c r="I257" s="5">
        <f t="shared" si="27"/>
        <v>1488</v>
      </c>
      <c r="J257" s="6">
        <f t="shared" si="22"/>
        <v>24.8</v>
      </c>
      <c r="K257" s="7">
        <f t="shared" si="24"/>
        <v>2.1648971595111385E-3</v>
      </c>
      <c r="L257" s="2">
        <f t="shared" si="23"/>
        <v>9.0577117133351255</v>
      </c>
      <c r="M257" s="3">
        <f t="shared" si="25"/>
        <v>64.379680085978222</v>
      </c>
      <c r="N257" s="13">
        <f t="shared" si="28"/>
        <v>2.1648971595111385E-3</v>
      </c>
      <c r="O257" s="3">
        <f t="shared" si="26"/>
        <v>2.1648971595111385E-3</v>
      </c>
    </row>
    <row r="258" spans="9:15" x14ac:dyDescent="0.2">
      <c r="I258" s="5">
        <f t="shared" si="27"/>
        <v>1494</v>
      </c>
      <c r="J258" s="6">
        <f t="shared" si="22"/>
        <v>24.9</v>
      </c>
      <c r="K258" s="7">
        <f t="shared" si="24"/>
        <v>2.0645100173269514E-3</v>
      </c>
      <c r="L258" s="2">
        <f t="shared" si="23"/>
        <v>9.0942347444372835</v>
      </c>
      <c r="M258" s="3">
        <f t="shared" si="25"/>
        <v>63.553570586813599</v>
      </c>
      <c r="N258" s="13">
        <f t="shared" si="28"/>
        <v>2.0645100173269514E-3</v>
      </c>
      <c r="O258" s="3">
        <f t="shared" si="26"/>
        <v>2.0645100173269514E-3</v>
      </c>
    </row>
    <row r="259" spans="9:15" x14ac:dyDescent="0.2">
      <c r="I259" s="5">
        <f t="shared" si="27"/>
        <v>1500</v>
      </c>
      <c r="J259" s="6">
        <f t="shared" si="22"/>
        <v>25</v>
      </c>
      <c r="K259" s="7">
        <f t="shared" si="24"/>
        <v>1.9687778668460083E-3</v>
      </c>
      <c r="L259" s="2">
        <f t="shared" si="23"/>
        <v>9.1307577755394416</v>
      </c>
      <c r="M259" s="3">
        <f t="shared" si="25"/>
        <v>62.318374204455587</v>
      </c>
      <c r="N259" s="13">
        <f t="shared" si="28"/>
        <v>1.9687778668460083E-3</v>
      </c>
      <c r="O259" s="3">
        <f t="shared" si="26"/>
        <v>1.9687778668460083E-3</v>
      </c>
    </row>
    <row r="260" spans="9:15" x14ac:dyDescent="0.2">
      <c r="I260" s="5">
        <f t="shared" si="27"/>
        <v>1506</v>
      </c>
      <c r="J260" s="6">
        <f t="shared" si="22"/>
        <v>25.1</v>
      </c>
      <c r="K260" s="7">
        <f t="shared" si="24"/>
        <v>1.8774848542519222E-3</v>
      </c>
      <c r="L260" s="2">
        <f t="shared" si="23"/>
        <v>9.1672808066415996</v>
      </c>
      <c r="M260" s="3">
        <f t="shared" si="25"/>
        <v>60.690318486561878</v>
      </c>
      <c r="N260" s="13">
        <f t="shared" si="28"/>
        <v>1.8774848542519222E-3</v>
      </c>
      <c r="O260" s="3">
        <f t="shared" si="26"/>
        <v>1.8774848542519222E-3</v>
      </c>
    </row>
    <row r="261" spans="9:15" x14ac:dyDescent="0.2">
      <c r="I261" s="5">
        <f t="shared" si="27"/>
        <v>1512</v>
      </c>
      <c r="J261" s="6">
        <f t="shared" si="22"/>
        <v>25.2</v>
      </c>
      <c r="K261" s="7">
        <f t="shared" si="24"/>
        <v>1.7904251349556031E-3</v>
      </c>
      <c r="L261" s="2">
        <f t="shared" si="23"/>
        <v>9.2038038377437559</v>
      </c>
      <c r="M261" s="3">
        <f t="shared" si="25"/>
        <v>58.690792219667998</v>
      </c>
      <c r="N261" s="13">
        <f t="shared" si="28"/>
        <v>1.7904251349556031E-3</v>
      </c>
      <c r="O261" s="3">
        <f t="shared" si="26"/>
        <v>1.7904251349556031E-3</v>
      </c>
    </row>
    <row r="262" spans="9:15" x14ac:dyDescent="0.2">
      <c r="I262" s="5">
        <f t="shared" si="27"/>
        <v>1518</v>
      </c>
      <c r="J262" s="6">
        <f t="shared" si="22"/>
        <v>25.3</v>
      </c>
      <c r="K262" s="7">
        <f t="shared" si="24"/>
        <v>1.7074024094633998E-3</v>
      </c>
      <c r="L262" s="2">
        <f t="shared" si="23"/>
        <v>9.2403268688459157</v>
      </c>
      <c r="M262" s="3">
        <f t="shared" si="25"/>
        <v>56.346064431316286</v>
      </c>
      <c r="N262" s="13">
        <f t="shared" si="28"/>
        <v>1.7074024094633998E-3</v>
      </c>
      <c r="O262" s="3">
        <f t="shared" si="26"/>
        <v>1.7074024094633998E-3</v>
      </c>
    </row>
    <row r="263" spans="9:15" x14ac:dyDescent="0.2">
      <c r="I263" s="5">
        <f t="shared" si="27"/>
        <v>1524</v>
      </c>
      <c r="J263" s="6">
        <f t="shared" si="22"/>
        <v>25.4</v>
      </c>
      <c r="K263" s="7">
        <f t="shared" si="24"/>
        <v>1.6282294807672744E-3</v>
      </c>
      <c r="L263" s="2">
        <f t="shared" si="23"/>
        <v>9.276849899948072</v>
      </c>
      <c r="M263" s="3">
        <f t="shared" si="25"/>
        <v>53.686939277407795</v>
      </c>
      <c r="N263" s="13">
        <f t="shared" si="28"/>
        <v>1.6282294807672744E-3</v>
      </c>
      <c r="O263" s="3">
        <f t="shared" si="26"/>
        <v>1.6282294807672744E-3</v>
      </c>
    </row>
    <row r="264" spans="9:15" x14ac:dyDescent="0.2">
      <c r="I264" s="5">
        <f t="shared" si="27"/>
        <v>1530</v>
      </c>
      <c r="J264" s="6">
        <f t="shared" si="22"/>
        <v>25.5</v>
      </c>
      <c r="K264" s="7">
        <f t="shared" si="24"/>
        <v>1.5527278322588598E-3</v>
      </c>
      <c r="L264" s="2">
        <f t="shared" si="23"/>
        <v>9.31337293105023</v>
      </c>
      <c r="M264" s="3">
        <f t="shared" si="25"/>
        <v>50.74835134873198</v>
      </c>
      <c r="N264" s="13">
        <f t="shared" si="28"/>
        <v>1.5527278322588598E-3</v>
      </c>
      <c r="O264" s="3">
        <f t="shared" si="26"/>
        <v>1.5527278322588598E-3</v>
      </c>
    </row>
    <row r="265" spans="9:15" x14ac:dyDescent="0.2">
      <c r="I265" s="5">
        <f t="shared" si="27"/>
        <v>1536</v>
      </c>
      <c r="J265" s="6">
        <f t="shared" ref="J265:J292" si="29">I265/60</f>
        <v>25.6</v>
      </c>
      <c r="K265" s="7">
        <f t="shared" si="24"/>
        <v>1.4807272252159306E-3</v>
      </c>
      <c r="L265" s="2">
        <f t="shared" ref="L265:L292" si="30">J265/($F$22/60)</f>
        <v>9.3498959621523881</v>
      </c>
      <c r="M265" s="3">
        <f t="shared" si="25"/>
        <v>47.568906713392877</v>
      </c>
      <c r="N265" s="13">
        <f t="shared" si="28"/>
        <v>1.4807272252159306E-3</v>
      </c>
      <c r="O265" s="3">
        <f t="shared" si="26"/>
        <v>1.4807272252159306E-3</v>
      </c>
    </row>
    <row r="266" spans="9:15" x14ac:dyDescent="0.2">
      <c r="I266" s="5">
        <f t="shared" si="27"/>
        <v>1542</v>
      </c>
      <c r="J266" s="6">
        <f t="shared" si="29"/>
        <v>25.7</v>
      </c>
      <c r="K266" s="7">
        <f t="shared" ref="K266:K292" si="31">IF(I266&lt;$F$23,M266,N266)</f>
        <v>1.4120653149534957E-3</v>
      </c>
      <c r="L266" s="2">
        <f t="shared" si="30"/>
        <v>9.3864189932545461</v>
      </c>
      <c r="M266" s="3">
        <f t="shared" ref="M266:M292" si="32">($F$11/2)*(1-COS((3.14*L266)))</f>
        <v>44.190375724738281</v>
      </c>
      <c r="N266" s="13">
        <f t="shared" si="28"/>
        <v>1.4120653149534957E-3</v>
      </c>
      <c r="O266" s="3">
        <f t="shared" ref="O266:O292" si="33">IF(I266&lt;F$23,M266,N266)</f>
        <v>1.4120653149534957E-3</v>
      </c>
    </row>
    <row r="267" spans="9:15" x14ac:dyDescent="0.2">
      <c r="I267" s="5">
        <f t="shared" ref="I267:I292" si="34">I266+$F$12</f>
        <v>1548</v>
      </c>
      <c r="J267" s="6">
        <f t="shared" si="29"/>
        <v>25.8</v>
      </c>
      <c r="K267" s="7">
        <f t="shared" si="31"/>
        <v>1.3465872847741752E-3</v>
      </c>
      <c r="L267" s="2">
        <f t="shared" si="30"/>
        <v>9.4229420243567041</v>
      </c>
      <c r="M267" s="3">
        <f t="shared" si="32"/>
        <v>40.657144258095009</v>
      </c>
      <c r="N267" s="13">
        <f t="shared" si="28"/>
        <v>1.3465872847741752E-3</v>
      </c>
      <c r="O267" s="3">
        <f t="shared" si="33"/>
        <v>1.3465872847741752E-3</v>
      </c>
    </row>
    <row r="268" spans="9:15" x14ac:dyDescent="0.2">
      <c r="I268" s="5">
        <f t="shared" si="34"/>
        <v>1554</v>
      </c>
      <c r="J268" s="6">
        <f t="shared" si="29"/>
        <v>25.9</v>
      </c>
      <c r="K268" s="7">
        <f t="shared" si="31"/>
        <v>1.2841454968924063E-3</v>
      </c>
      <c r="L268" s="2">
        <f t="shared" si="30"/>
        <v>9.4594650554588604</v>
      </c>
      <c r="M268" s="3">
        <f t="shared" si="32"/>
        <v>37.015630585755403</v>
      </c>
      <c r="N268" s="13">
        <f t="shared" si="28"/>
        <v>1.2841454968924063E-3</v>
      </c>
      <c r="O268" s="3">
        <f t="shared" si="33"/>
        <v>1.2841454968924063E-3</v>
      </c>
    </row>
    <row r="269" spans="9:15" x14ac:dyDescent="0.2">
      <c r="I269" s="5">
        <f t="shared" si="34"/>
        <v>1560</v>
      </c>
      <c r="J269" s="6">
        <f t="shared" si="29"/>
        <v>26</v>
      </c>
      <c r="K269" s="7">
        <f t="shared" si="31"/>
        <v>1.2245991595454459E-3</v>
      </c>
      <c r="L269" s="2">
        <f t="shared" si="30"/>
        <v>9.4959880865610184</v>
      </c>
      <c r="M269" s="3">
        <f t="shared" si="32"/>
        <v>33.313675551092913</v>
      </c>
      <c r="N269" s="13">
        <f t="shared" si="28"/>
        <v>1.2245991595454459E-3</v>
      </c>
      <c r="O269" s="3">
        <f t="shared" si="33"/>
        <v>1.2245991595454459E-3</v>
      </c>
    </row>
    <row r="270" spans="9:15" x14ac:dyDescent="0.2">
      <c r="I270" s="5">
        <f t="shared" si="34"/>
        <v>1566</v>
      </c>
      <c r="J270" s="6">
        <f t="shared" si="29"/>
        <v>26.1</v>
      </c>
      <c r="K270" s="7">
        <f t="shared" si="31"/>
        <v>1.1678140095405906E-3</v>
      </c>
      <c r="L270" s="2">
        <f t="shared" si="30"/>
        <v>9.5325111176631765</v>
      </c>
      <c r="M270" s="3">
        <f t="shared" si="32"/>
        <v>29.599914053472403</v>
      </c>
      <c r="N270" s="13">
        <f t="shared" si="28"/>
        <v>1.1678140095405906E-3</v>
      </c>
      <c r="O270" s="3">
        <f t="shared" si="33"/>
        <v>1.1678140095405906E-3</v>
      </c>
    </row>
    <row r="271" spans="9:15" x14ac:dyDescent="0.2">
      <c r="I271" s="5">
        <f t="shared" si="34"/>
        <v>1572</v>
      </c>
      <c r="J271" s="6">
        <f t="shared" si="29"/>
        <v>26.2</v>
      </c>
      <c r="K271" s="7">
        <f t="shared" si="31"/>
        <v>1.1136620095227635E-3</v>
      </c>
      <c r="L271" s="2">
        <f t="shared" si="30"/>
        <v>9.5690341487653345</v>
      </c>
      <c r="M271" s="3">
        <f t="shared" si="32"/>
        <v>25.923136101149066</v>
      </c>
      <c r="N271" s="13">
        <f t="shared" si="28"/>
        <v>1.1136620095227635E-3</v>
      </c>
      <c r="O271" s="3">
        <f t="shared" si="33"/>
        <v>1.1136620095227635E-3</v>
      </c>
    </row>
    <row r="272" spans="9:15" x14ac:dyDescent="0.2">
      <c r="I272" s="5">
        <f t="shared" si="34"/>
        <v>1578</v>
      </c>
      <c r="J272" s="6">
        <f t="shared" si="29"/>
        <v>26.3</v>
      </c>
      <c r="K272" s="7">
        <f t="shared" si="31"/>
        <v>1.0620210592799657E-3</v>
      </c>
      <c r="L272" s="2">
        <f t="shared" si="30"/>
        <v>9.6055571798674926</v>
      </c>
      <c r="M272" s="3">
        <f t="shared" si="32"/>
        <v>22.331645826405296</v>
      </c>
      <c r="N272" s="13">
        <f t="shared" si="28"/>
        <v>1.0620210592799657E-3</v>
      </c>
      <c r="O272" s="3">
        <f t="shared" si="33"/>
        <v>1.0620210592799657E-3</v>
      </c>
    </row>
    <row r="273" spans="9:15" x14ac:dyDescent="0.2">
      <c r="I273" s="5">
        <f t="shared" si="34"/>
        <v>1584</v>
      </c>
      <c r="J273" s="6">
        <f t="shared" si="29"/>
        <v>26.4</v>
      </c>
      <c r="K273" s="7">
        <f t="shared" si="31"/>
        <v>1.0127747204355774E-3</v>
      </c>
      <c r="L273" s="2">
        <f t="shared" si="30"/>
        <v>9.6420802109696488</v>
      </c>
      <c r="M273" s="3">
        <f t="shared" si="32"/>
        <v>18.872626883944232</v>
      </c>
      <c r="N273" s="13">
        <f t="shared" si="28"/>
        <v>1.0127747204355774E-3</v>
      </c>
      <c r="O273" s="3">
        <f t="shared" si="33"/>
        <v>1.0127747204355774E-3</v>
      </c>
    </row>
    <row r="274" spans="9:15" x14ac:dyDescent="0.2">
      <c r="I274" s="5">
        <f t="shared" si="34"/>
        <v>1590</v>
      </c>
      <c r="J274" s="6">
        <f t="shared" si="29"/>
        <v>26.5</v>
      </c>
      <c r="K274" s="7">
        <f t="shared" si="31"/>
        <v>9.6581195390680686E-4</v>
      </c>
      <c r="L274" s="2">
        <f t="shared" si="30"/>
        <v>9.6786032420718087</v>
      </c>
      <c r="M274" s="3">
        <f t="shared" si="32"/>
        <v>15.591522569697641</v>
      </c>
      <c r="N274" s="13">
        <f t="shared" si="28"/>
        <v>9.6581195390680686E-4</v>
      </c>
      <c r="O274" s="3">
        <f t="shared" si="33"/>
        <v>9.6581195390680686E-4</v>
      </c>
    </row>
    <row r="275" spans="9:15" x14ac:dyDescent="0.2">
      <c r="I275" s="5">
        <f t="shared" si="34"/>
        <v>1596</v>
      </c>
      <c r="J275" s="6">
        <f t="shared" si="29"/>
        <v>26.6</v>
      </c>
      <c r="K275" s="7">
        <f t="shared" si="31"/>
        <v>9.2102686953728996E-4</v>
      </c>
      <c r="L275" s="2">
        <f t="shared" si="30"/>
        <v>9.7151262731739667</v>
      </c>
      <c r="M275" s="3">
        <f t="shared" si="32"/>
        <v>12.531438803817348</v>
      </c>
      <c r="N275" s="13">
        <f t="shared" si="28"/>
        <v>9.2102686953728996E-4</v>
      </c>
      <c r="O275" s="3">
        <f t="shared" si="33"/>
        <v>9.2102686953728996E-4</v>
      </c>
    </row>
    <row r="276" spans="9:15" x14ac:dyDescent="0.2">
      <c r="I276" s="5">
        <f t="shared" si="34"/>
        <v>1602</v>
      </c>
      <c r="J276" s="6">
        <f t="shared" si="29"/>
        <v>26.7</v>
      </c>
      <c r="K276" s="7">
        <f t="shared" si="31"/>
        <v>8.7831848733932363E-4</v>
      </c>
      <c r="L276" s="2">
        <f t="shared" si="30"/>
        <v>9.751649304276123</v>
      </c>
      <c r="M276" s="3">
        <f t="shared" si="32"/>
        <v>9.7325778212326686</v>
      </c>
      <c r="N276" s="13">
        <f t="shared" si="28"/>
        <v>8.7831848733932363E-4</v>
      </c>
      <c r="O276" s="3">
        <f t="shared" si="33"/>
        <v>8.7831848733932363E-4</v>
      </c>
    </row>
    <row r="277" spans="9:15" x14ac:dyDescent="0.2">
      <c r="I277" s="5">
        <f t="shared" si="34"/>
        <v>1608</v>
      </c>
      <c r="J277" s="6">
        <f t="shared" si="29"/>
        <v>26.8</v>
      </c>
      <c r="K277" s="7">
        <f t="shared" si="31"/>
        <v>8.3759050980738103E-4</v>
      </c>
      <c r="L277" s="2">
        <f t="shared" si="30"/>
        <v>9.788172335378281</v>
      </c>
      <c r="M277" s="3">
        <f t="shared" si="32"/>
        <v>7.2317100097383618</v>
      </c>
      <c r="N277" s="13">
        <f t="shared" si="28"/>
        <v>8.3759050980738103E-4</v>
      </c>
      <c r="O277" s="3">
        <f t="shared" si="33"/>
        <v>8.3759050980738103E-4</v>
      </c>
    </row>
    <row r="278" spans="9:15" x14ac:dyDescent="0.2">
      <c r="I278" s="5">
        <f t="shared" si="34"/>
        <v>1614</v>
      </c>
      <c r="J278" s="6">
        <f t="shared" si="29"/>
        <v>26.9</v>
      </c>
      <c r="K278" s="7">
        <f t="shared" si="31"/>
        <v>7.9875110478957101E-4</v>
      </c>
      <c r="L278" s="2">
        <f t="shared" si="30"/>
        <v>9.8246953664804391</v>
      </c>
      <c r="M278" s="3">
        <f t="shared" si="32"/>
        <v>5.0616908344057521</v>
      </c>
      <c r="N278" s="13">
        <f t="shared" si="28"/>
        <v>7.9875110478957101E-4</v>
      </c>
      <c r="O278" s="3">
        <f t="shared" si="33"/>
        <v>7.9875110478957101E-4</v>
      </c>
    </row>
    <row r="279" spans="9:15" x14ac:dyDescent="0.2">
      <c r="I279" s="5">
        <f t="shared" si="34"/>
        <v>1620</v>
      </c>
      <c r="J279" s="6">
        <f t="shared" si="29"/>
        <v>27</v>
      </c>
      <c r="K279" s="7">
        <f t="shared" si="31"/>
        <v>7.6171269842739697E-4</v>
      </c>
      <c r="L279" s="2">
        <f t="shared" si="30"/>
        <v>9.8612183975825971</v>
      </c>
      <c r="M279" s="3">
        <f t="shared" si="32"/>
        <v>3.2510291947821588</v>
      </c>
      <c r="N279" s="13">
        <f t="shared" si="28"/>
        <v>7.6171269842739697E-4</v>
      </c>
      <c r="O279" s="3">
        <f t="shared" si="33"/>
        <v>7.6171269842739697E-4</v>
      </c>
    </row>
    <row r="280" spans="9:15" x14ac:dyDescent="0.2">
      <c r="I280" s="5">
        <f t="shared" si="34"/>
        <v>1626</v>
      </c>
      <c r="J280" s="6">
        <f t="shared" si="29"/>
        <v>27.1</v>
      </c>
      <c r="K280" s="7">
        <f t="shared" si="31"/>
        <v>7.2639177769701036E-4</v>
      </c>
      <c r="L280" s="2">
        <f t="shared" si="30"/>
        <v>9.8977414286847551</v>
      </c>
      <c r="M280" s="3">
        <f t="shared" si="32"/>
        <v>1.8235128856414713</v>
      </c>
      <c r="N280" s="13">
        <f t="shared" si="28"/>
        <v>7.2639177769701036E-4</v>
      </c>
      <c r="O280" s="3">
        <f t="shared" si="33"/>
        <v>7.2639177769701036E-4</v>
      </c>
    </row>
    <row r="281" spans="9:15" x14ac:dyDescent="0.2">
      <c r="I281" s="5">
        <f t="shared" si="34"/>
        <v>1632</v>
      </c>
      <c r="J281" s="6">
        <f t="shared" si="29"/>
        <v>27.2</v>
      </c>
      <c r="K281" s="7">
        <f t="shared" si="31"/>
        <v>6.9270870210668626E-4</v>
      </c>
      <c r="L281" s="2">
        <f t="shared" si="30"/>
        <v>9.9342644597869114</v>
      </c>
      <c r="M281" s="3">
        <f t="shared" si="32"/>
        <v>0.79789608184177641</v>
      </c>
      <c r="N281" s="13">
        <f t="shared" si="28"/>
        <v>6.9270870210668626E-4</v>
      </c>
      <c r="O281" s="3">
        <f t="shared" si="33"/>
        <v>6.9270870210668626E-4</v>
      </c>
    </row>
    <row r="282" spans="9:15" x14ac:dyDescent="0.2">
      <c r="I282" s="5">
        <f t="shared" si="34"/>
        <v>1638</v>
      </c>
      <c r="J282" s="6">
        <f t="shared" si="29"/>
        <v>27.3</v>
      </c>
      <c r="K282" s="7">
        <f t="shared" si="31"/>
        <v>6.6058752412596737E-4</v>
      </c>
      <c r="L282" s="2">
        <f t="shared" si="30"/>
        <v>9.9707874908890695</v>
      </c>
      <c r="M282" s="3">
        <f t="shared" si="32"/>
        <v>0.18765295299671161</v>
      </c>
      <c r="N282" s="13">
        <f t="shared" si="28"/>
        <v>6.6058752412596737E-4</v>
      </c>
      <c r="O282" s="3">
        <f t="shared" si="33"/>
        <v>6.6058752412596737E-4</v>
      </c>
    </row>
    <row r="283" spans="9:15" x14ac:dyDescent="0.2">
      <c r="I283" s="5">
        <f t="shared" si="34"/>
        <v>1644</v>
      </c>
      <c r="J283" s="6">
        <f t="shared" si="29"/>
        <v>27.4</v>
      </c>
      <c r="K283" s="7">
        <f t="shared" si="31"/>
        <v>6.2995581794159214E-4</v>
      </c>
      <c r="L283" s="2">
        <f t="shared" si="30"/>
        <v>10.007310521991228</v>
      </c>
      <c r="M283" s="3">
        <f t="shared" si="32"/>
        <v>8.006448797473225E-4</v>
      </c>
      <c r="N283" s="13">
        <f t="shared" si="28"/>
        <v>6.2995581794159214E-4</v>
      </c>
      <c r="O283" s="3">
        <f t="shared" si="33"/>
        <v>6.2995581794159214E-4</v>
      </c>
    </row>
    <row r="284" spans="9:15" x14ac:dyDescent="0.2">
      <c r="I284" s="5">
        <f t="shared" si="34"/>
        <v>1650</v>
      </c>
      <c r="J284" s="6">
        <f t="shared" si="29"/>
        <v>27.5</v>
      </c>
      <c r="K284" s="7">
        <f t="shared" si="31"/>
        <v>6.0074451615405543E-4</v>
      </c>
      <c r="L284" s="2">
        <f t="shared" si="30"/>
        <v>10.043833553093386</v>
      </c>
      <c r="M284" s="3">
        <f t="shared" si="32"/>
        <v>0.23979395316406055</v>
      </c>
      <c r="N284" s="13">
        <f t="shared" si="28"/>
        <v>6.0074451615405543E-4</v>
      </c>
      <c r="O284" s="3">
        <f t="shared" si="33"/>
        <v>6.0074451615405543E-4</v>
      </c>
    </row>
    <row r="285" spans="9:15" x14ac:dyDescent="0.2">
      <c r="I285" s="5">
        <f t="shared" si="34"/>
        <v>1656</v>
      </c>
      <c r="J285" s="6">
        <f t="shared" si="29"/>
        <v>27.6</v>
      </c>
      <c r="K285" s="7">
        <f t="shared" si="31"/>
        <v>5.7288775404663698E-4</v>
      </c>
      <c r="L285" s="2">
        <f t="shared" si="30"/>
        <v>10.080356584195544</v>
      </c>
      <c r="M285" s="3">
        <f t="shared" si="32"/>
        <v>0.90149307323601224</v>
      </c>
      <c r="N285" s="13">
        <f t="shared" si="28"/>
        <v>5.7288775404663698E-4</v>
      </c>
      <c r="O285" s="3">
        <f t="shared" si="33"/>
        <v>5.7288775404663698E-4</v>
      </c>
    </row>
    <row r="286" spans="9:15" x14ac:dyDescent="0.2">
      <c r="I286" s="5">
        <f t="shared" si="34"/>
        <v>1662</v>
      </c>
      <c r="J286" s="6">
        <f t="shared" si="29"/>
        <v>27.7</v>
      </c>
      <c r="K286" s="7">
        <f t="shared" si="31"/>
        <v>5.4632272107571825E-4</v>
      </c>
      <c r="L286" s="2">
        <f t="shared" si="30"/>
        <v>10.116879615297702</v>
      </c>
      <c r="M286" s="3">
        <f t="shared" si="32"/>
        <v>1.9772048497727772</v>
      </c>
      <c r="N286" s="13">
        <f t="shared" si="28"/>
        <v>5.4632272107571825E-4</v>
      </c>
      <c r="O286" s="3">
        <f t="shared" si="33"/>
        <v>5.4632272107571825E-4</v>
      </c>
    </row>
    <row r="287" spans="9:15" x14ac:dyDescent="0.2">
      <c r="I287" s="5">
        <f t="shared" si="34"/>
        <v>1668</v>
      </c>
      <c r="J287" s="6">
        <f t="shared" si="29"/>
        <v>27.8</v>
      </c>
      <c r="K287" s="7">
        <f t="shared" si="31"/>
        <v>5.209895192475702E-4</v>
      </c>
      <c r="L287" s="2">
        <f t="shared" si="30"/>
        <v>10.15340264639986</v>
      </c>
      <c r="M287" s="3">
        <f t="shared" si="32"/>
        <v>3.4527969841625374</v>
      </c>
      <c r="N287" s="13">
        <f t="shared" si="28"/>
        <v>5.209895192475702E-4</v>
      </c>
      <c r="O287" s="3">
        <f t="shared" si="33"/>
        <v>5.209895192475702E-4</v>
      </c>
    </row>
    <row r="288" spans="9:15" x14ac:dyDescent="0.2">
      <c r="I288" s="5">
        <f t="shared" si="34"/>
        <v>1674</v>
      </c>
      <c r="J288" s="6">
        <f t="shared" si="29"/>
        <v>27.9</v>
      </c>
      <c r="K288" s="7">
        <f t="shared" si="31"/>
        <v>4.968310280622488E-4</v>
      </c>
      <c r="L288" s="2">
        <f t="shared" si="30"/>
        <v>10.189925677502016</v>
      </c>
      <c r="M288" s="3">
        <f t="shared" si="32"/>
        <v>5.308883699352906</v>
      </c>
      <c r="N288" s="13">
        <f t="shared" si="28"/>
        <v>4.968310280622488E-4</v>
      </c>
      <c r="O288" s="3">
        <f t="shared" si="33"/>
        <v>4.968310280622488E-4</v>
      </c>
    </row>
    <row r="289" spans="9:15" x14ac:dyDescent="0.2">
      <c r="I289" s="5">
        <f t="shared" si="34"/>
        <v>1680</v>
      </c>
      <c r="J289" s="6">
        <f t="shared" si="29"/>
        <v>28</v>
      </c>
      <c r="K289" s="7">
        <f t="shared" si="31"/>
        <v>4.7379277572010827E-4</v>
      </c>
      <c r="L289" s="2">
        <f t="shared" si="30"/>
        <v>10.226448708604174</v>
      </c>
      <c r="M289" s="3">
        <f t="shared" si="32"/>
        <v>7.5210804229330339</v>
      </c>
      <c r="N289" s="13">
        <f t="shared" si="28"/>
        <v>4.7379277572010827E-4</v>
      </c>
      <c r="O289" s="3">
        <f t="shared" si="33"/>
        <v>4.7379277572010827E-4</v>
      </c>
    </row>
    <row r="290" spans="9:15" x14ac:dyDescent="0.2">
      <c r="I290" s="5">
        <f t="shared" si="34"/>
        <v>1686</v>
      </c>
      <c r="J290" s="6">
        <f t="shared" si="29"/>
        <v>28.1</v>
      </c>
      <c r="K290" s="7">
        <f t="shared" si="31"/>
        <v>4.5182281630051291E-4</v>
      </c>
      <c r="L290" s="2">
        <f t="shared" si="30"/>
        <v>10.262971739706332</v>
      </c>
      <c r="M290" s="3">
        <f t="shared" si="32"/>
        <v>10.060324142516171</v>
      </c>
      <c r="N290" s="13">
        <f t="shared" ref="N290:N292" si="35">(4.34*($F$11))*EXP(-1.3*(L290))</f>
        <v>4.5182281630051291E-4</v>
      </c>
      <c r="O290" s="3">
        <f t="shared" si="33"/>
        <v>4.5182281630051291E-4</v>
      </c>
    </row>
    <row r="291" spans="9:15" x14ac:dyDescent="0.2">
      <c r="I291" s="5">
        <f t="shared" si="34"/>
        <v>1692</v>
      </c>
      <c r="J291" s="6">
        <f t="shared" si="29"/>
        <v>28.2</v>
      </c>
      <c r="K291" s="7">
        <f t="shared" si="31"/>
        <v>4.3087161263582628E-4</v>
      </c>
      <c r="L291" s="2">
        <f t="shared" si="30"/>
        <v>10.29949477080849</v>
      </c>
      <c r="M291" s="3">
        <f t="shared" si="32"/>
        <v>12.893255224717516</v>
      </c>
      <c r="N291" s="13">
        <f t="shared" si="35"/>
        <v>4.3087161263582628E-4</v>
      </c>
      <c r="O291" s="3">
        <f t="shared" si="33"/>
        <v>4.3087161263582628E-4</v>
      </c>
    </row>
    <row r="292" spans="9:15" x14ac:dyDescent="0.2">
      <c r="I292" s="5">
        <f t="shared" si="34"/>
        <v>1698</v>
      </c>
      <c r="J292" s="6">
        <f t="shared" si="29"/>
        <v>28.3</v>
      </c>
      <c r="K292" s="7">
        <f t="shared" si="31"/>
        <v>4.1089192461657111E-4</v>
      </c>
      <c r="L292" s="2">
        <f t="shared" si="30"/>
        <v>10.336017801910648</v>
      </c>
      <c r="M292" s="3">
        <f t="shared" si="32"/>
        <v>15.982655681527651</v>
      </c>
      <c r="N292" s="13">
        <f t="shared" si="35"/>
        <v>4.1089192461657111E-4</v>
      </c>
      <c r="O292" s="3">
        <f t="shared" si="33"/>
        <v>4.1089192461657111E-4</v>
      </c>
    </row>
  </sheetData>
  <mergeCells count="3">
    <mergeCell ref="I1:J1"/>
    <mergeCell ref="I2:J2"/>
    <mergeCell ref="I3:J3"/>
  </mergeCells>
  <dataValidations count="2">
    <dataValidation type="list" allowBlank="1" showInputMessage="1" showErrorMessage="1" sqref="K3">
      <formula1>"6,12,24"</formula1>
    </dataValidation>
    <dataValidation type="list" allowBlank="1" showInputMessage="1" showErrorMessage="1" sqref="K2">
      <formula1>"2,5,10,25,50,100"</formula1>
    </dataValidation>
  </dataValidations>
  <pageMargins left="0.75" right="0.75" top="1" bottom="1" header="0.5" footer="0.5"/>
  <pageSetup scale="70" orientation="portrait" horizontalDpi="360" verticalDpi="36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'SCS Rainfall Depth'!$D$1:$F$1</xm:f>
          </x14:formula1>
          <xm:sqref>K1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292"/>
  <sheetViews>
    <sheetView zoomScaleNormal="100" zoomScaleSheetLayoutView="100" workbookViewId="0">
      <selection activeCell="AA16" sqref="AA16"/>
    </sheetView>
  </sheetViews>
  <sheetFormatPr defaultRowHeight="12.75" x14ac:dyDescent="0.2"/>
  <cols>
    <col min="9" max="15" width="9.140625" style="1" customWidth="1"/>
  </cols>
  <sheetData>
    <row r="1" spans="1:17" x14ac:dyDescent="0.2">
      <c r="A1" s="8" t="s">
        <v>24</v>
      </c>
      <c r="B1" s="8"/>
      <c r="C1" s="8"/>
      <c r="D1" s="8"/>
      <c r="E1" s="8"/>
      <c r="I1" s="76" t="s">
        <v>34</v>
      </c>
      <c r="J1" s="76"/>
      <c r="K1" s="30" t="s">
        <v>31</v>
      </c>
    </row>
    <row r="2" spans="1:17" x14ac:dyDescent="0.2">
      <c r="A2" s="12" t="s">
        <v>37</v>
      </c>
      <c r="I2" s="76" t="s">
        <v>36</v>
      </c>
      <c r="J2" s="76"/>
      <c r="K2" s="30">
        <v>10</v>
      </c>
    </row>
    <row r="3" spans="1:17" x14ac:dyDescent="0.2">
      <c r="A3" t="s">
        <v>25</v>
      </c>
      <c r="I3" s="76" t="s">
        <v>35</v>
      </c>
      <c r="J3" s="76"/>
      <c r="K3" s="30">
        <v>24</v>
      </c>
    </row>
    <row r="4" spans="1:17" x14ac:dyDescent="0.2">
      <c r="A4" t="s">
        <v>26</v>
      </c>
    </row>
    <row r="5" spans="1:17" x14ac:dyDescent="0.2">
      <c r="A5" t="s">
        <v>27</v>
      </c>
    </row>
    <row r="8" spans="1:17" x14ac:dyDescent="0.2">
      <c r="A8" t="s">
        <v>0</v>
      </c>
      <c r="F8" s="28">
        <f>VLOOKUP((K2*K3)+K2,'SCS Rainfall Depth'!C2:F19,IF(Hydro10Yr!K1='SCS Rainfall Depth'!D1,2,IF(Hydro10Yr!K1='SCS Rainfall Depth'!E1,3,4)),FALSE)</f>
        <v>7.8</v>
      </c>
      <c r="G8" t="s">
        <v>14</v>
      </c>
      <c r="I8" s="1" t="s">
        <v>16</v>
      </c>
      <c r="J8" s="1" t="s">
        <v>17</v>
      </c>
      <c r="K8" s="1" t="s">
        <v>19</v>
      </c>
      <c r="L8" s="1" t="s">
        <v>18</v>
      </c>
      <c r="M8" s="1" t="s">
        <v>21</v>
      </c>
      <c r="N8" s="1" t="s">
        <v>22</v>
      </c>
      <c r="O8" s="1" t="s">
        <v>28</v>
      </c>
    </row>
    <row r="9" spans="1:17" x14ac:dyDescent="0.2">
      <c r="A9" t="s">
        <v>1</v>
      </c>
      <c r="F9" s="28">
        <f>Input!$C$3</f>
        <v>78</v>
      </c>
      <c r="I9" s="5">
        <v>0</v>
      </c>
      <c r="J9" s="6">
        <f t="shared" ref="J9:J72" si="0">I9/60</f>
        <v>0</v>
      </c>
      <c r="K9" s="7">
        <f>IF(I9&lt;$F$23,M9,N9)</f>
        <v>0</v>
      </c>
      <c r="L9" s="2">
        <f t="shared" ref="L9:L72" si="1">J9/($F$22/60)</f>
        <v>0</v>
      </c>
      <c r="M9" s="13">
        <f>($F$11/2)*(1-COS((3.14*L9)))</f>
        <v>0</v>
      </c>
      <c r="N9" s="3">
        <f>(4.34*($F$11))*EXP(-1.3*(L9))</f>
        <v>313.6952</v>
      </c>
      <c r="O9" s="3">
        <f>IF(I9&lt;F$23,M9,N9)</f>
        <v>0</v>
      </c>
      <c r="P9" s="10"/>
      <c r="Q9" s="1"/>
    </row>
    <row r="10" spans="1:17" x14ac:dyDescent="0.2">
      <c r="A10" t="s">
        <v>4</v>
      </c>
      <c r="F10" s="28">
        <f>Input!$C$2</f>
        <v>60.81</v>
      </c>
      <c r="G10" t="s">
        <v>13</v>
      </c>
      <c r="I10" s="5">
        <f>I9+$F$12</f>
        <v>6</v>
      </c>
      <c r="J10" s="6">
        <f t="shared" si="0"/>
        <v>0.1</v>
      </c>
      <c r="K10" s="7">
        <f t="shared" ref="K10:K73" si="2">IF(I10&lt;$F$23,M10,N10)</f>
        <v>0.17631594050158433</v>
      </c>
      <c r="L10" s="2">
        <f t="shared" si="1"/>
        <v>3.1471235194238299E-2</v>
      </c>
      <c r="M10" s="3">
        <f t="shared" ref="M10:M73" si="3">($F$11/2)*(1-COS((3.14*L10)))</f>
        <v>0.17631594050158433</v>
      </c>
      <c r="N10" s="3">
        <f t="shared" ref="N10:N32" si="4">(4.34*($F$11))*EXP(-1.3*(L10))</f>
        <v>301.12010589995288</v>
      </c>
      <c r="O10" s="3">
        <f t="shared" ref="O10:O73" si="5">IF(I10&lt;F$23,M10,N10)</f>
        <v>0.17631594050158433</v>
      </c>
      <c r="P10" s="10"/>
      <c r="Q10" s="1"/>
    </row>
    <row r="11" spans="1:17" x14ac:dyDescent="0.2">
      <c r="A11" t="s">
        <v>5</v>
      </c>
      <c r="F11" s="28">
        <f>Input!$C$7</f>
        <v>72.28</v>
      </c>
      <c r="G11" t="s">
        <v>12</v>
      </c>
      <c r="I11" s="5">
        <f t="shared" ref="I11:I74" si="6">I10+$F$12</f>
        <v>12</v>
      </c>
      <c r="J11" s="6">
        <f t="shared" si="0"/>
        <v>0.2</v>
      </c>
      <c r="K11" s="7">
        <f t="shared" si="2"/>
        <v>0.7035433795561441</v>
      </c>
      <c r="L11" s="2">
        <f t="shared" si="1"/>
        <v>6.2942470388476598E-2</v>
      </c>
      <c r="M11" s="3">
        <f t="shared" si="3"/>
        <v>0.7035433795561441</v>
      </c>
      <c r="N11" s="3">
        <f t="shared" si="4"/>
        <v>289.04910938133196</v>
      </c>
      <c r="O11" s="3">
        <f t="shared" si="5"/>
        <v>0.7035433795561441</v>
      </c>
      <c r="P11" s="10"/>
      <c r="Q11" s="1"/>
    </row>
    <row r="12" spans="1:17" x14ac:dyDescent="0.2">
      <c r="A12" t="s">
        <v>11</v>
      </c>
      <c r="F12" s="29">
        <f>Input!$C$4</f>
        <v>6</v>
      </c>
      <c r="G12" t="s">
        <v>10</v>
      </c>
      <c r="I12" s="5">
        <f t="shared" si="6"/>
        <v>18</v>
      </c>
      <c r="J12" s="6">
        <f t="shared" si="0"/>
        <v>0.3</v>
      </c>
      <c r="K12" s="7">
        <f t="shared" si="2"/>
        <v>1.5765379562464044</v>
      </c>
      <c r="L12" s="2">
        <f t="shared" si="1"/>
        <v>9.4413705582714891E-2</v>
      </c>
      <c r="M12" s="3">
        <f t="shared" si="3"/>
        <v>1.5765379562464044</v>
      </c>
      <c r="N12" s="3">
        <f t="shared" si="4"/>
        <v>277.46200269304006</v>
      </c>
      <c r="O12" s="3">
        <f t="shared" si="5"/>
        <v>1.5765379562464044</v>
      </c>
      <c r="P12" s="10"/>
      <c r="Q12" s="1"/>
    </row>
    <row r="13" spans="1:17" x14ac:dyDescent="0.2">
      <c r="I13" s="5">
        <f t="shared" si="6"/>
        <v>24</v>
      </c>
      <c r="J13" s="6">
        <f t="shared" si="0"/>
        <v>0.4</v>
      </c>
      <c r="K13" s="7">
        <f t="shared" si="2"/>
        <v>2.7867815266962261</v>
      </c>
      <c r="L13" s="2">
        <f t="shared" si="1"/>
        <v>0.1258849407769532</v>
      </c>
      <c r="M13" s="3">
        <f t="shared" si="3"/>
        <v>2.7867815266962261</v>
      </c>
      <c r="N13" s="3">
        <f t="shared" si="4"/>
        <v>266.33938815175122</v>
      </c>
      <c r="O13" s="3">
        <f t="shared" si="5"/>
        <v>2.7867815266962261</v>
      </c>
      <c r="P13" s="10"/>
      <c r="Q13" s="1"/>
    </row>
    <row r="14" spans="1:17" x14ac:dyDescent="0.2">
      <c r="I14" s="5">
        <f t="shared" si="6"/>
        <v>30</v>
      </c>
      <c r="J14" s="6">
        <f t="shared" si="0"/>
        <v>0.5</v>
      </c>
      <c r="K14" s="7">
        <f t="shared" si="2"/>
        <v>4.3224652788768321</v>
      </c>
      <c r="L14" s="2">
        <f>J14/($F$22/60)</f>
        <v>0.15735617597119148</v>
      </c>
      <c r="M14" s="3">
        <f t="shared" si="3"/>
        <v>4.3224652788768321</v>
      </c>
      <c r="N14" s="3">
        <f t="shared" si="4"/>
        <v>255.66264566873824</v>
      </c>
      <c r="O14" s="3">
        <f t="shared" si="5"/>
        <v>4.3224652788768321</v>
      </c>
      <c r="P14" s="10"/>
      <c r="Q14" s="1"/>
    </row>
    <row r="15" spans="1:17" x14ac:dyDescent="0.2">
      <c r="I15" s="5">
        <f t="shared" si="6"/>
        <v>36</v>
      </c>
      <c r="J15" s="6">
        <f t="shared" si="0"/>
        <v>0.6</v>
      </c>
      <c r="K15" s="7">
        <f t="shared" si="2"/>
        <v>6.1686049557279787</v>
      </c>
      <c r="L15" s="2">
        <f t="shared" si="1"/>
        <v>0.18882741116542978</v>
      </c>
      <c r="M15" s="3">
        <f t="shared" si="3"/>
        <v>6.1686049557279787</v>
      </c>
      <c r="N15" s="3">
        <f t="shared" si="4"/>
        <v>245.41390157845126</v>
      </c>
      <c r="O15" s="3">
        <f t="shared" si="5"/>
        <v>6.1686049557279787</v>
      </c>
      <c r="P15" s="10"/>
      <c r="Q15" s="1"/>
    </row>
    <row r="16" spans="1:17" x14ac:dyDescent="0.2">
      <c r="I16" s="5">
        <f t="shared" si="6"/>
        <v>42</v>
      </c>
      <c r="J16" s="6">
        <f t="shared" si="0"/>
        <v>0.7</v>
      </c>
      <c r="K16" s="7">
        <f t="shared" si="2"/>
        <v>8.3071870623176576</v>
      </c>
      <c r="L16" s="2">
        <f t="shared" si="1"/>
        <v>0.22029864635966806</v>
      </c>
      <c r="M16" s="3">
        <f t="shared" si="3"/>
        <v>8.3071870623176576</v>
      </c>
      <c r="N16" s="3">
        <f t="shared" si="4"/>
        <v>235.57599871666463</v>
      </c>
      <c r="O16" s="3">
        <f t="shared" si="5"/>
        <v>8.3071870623176576</v>
      </c>
      <c r="P16" s="10"/>
      <c r="Q16" s="1"/>
    </row>
    <row r="17" spans="1:17" x14ac:dyDescent="0.2">
      <c r="I17" s="5">
        <f t="shared" si="6"/>
        <v>48</v>
      </c>
      <c r="J17" s="6">
        <f t="shared" si="0"/>
        <v>0.8</v>
      </c>
      <c r="K17" s="7">
        <f t="shared" si="2"/>
        <v>10.717344630440939</v>
      </c>
      <c r="L17" s="2">
        <f t="shared" si="1"/>
        <v>0.25176988155390639</v>
      </c>
      <c r="M17" s="3">
        <f t="shared" si="3"/>
        <v>10.717344630440939</v>
      </c>
      <c r="N17" s="3">
        <f t="shared" si="4"/>
        <v>226.13246769810058</v>
      </c>
      <c r="O17" s="3">
        <f t="shared" si="5"/>
        <v>10.717344630440939</v>
      </c>
      <c r="P17" s="10"/>
      <c r="Q17" s="1"/>
    </row>
    <row r="18" spans="1:17" x14ac:dyDescent="0.2">
      <c r="I18" s="5">
        <f t="shared" si="6"/>
        <v>54</v>
      </c>
      <c r="J18" s="6">
        <f t="shared" si="0"/>
        <v>0.9</v>
      </c>
      <c r="K18" s="7">
        <f t="shared" si="2"/>
        <v>13.375560825655057</v>
      </c>
      <c r="L18" s="2">
        <f t="shared" si="1"/>
        <v>0.28324111674814467</v>
      </c>
      <c r="M18" s="3">
        <f t="shared" si="3"/>
        <v>13.375560825655057</v>
      </c>
      <c r="N18" s="3">
        <f t="shared" si="4"/>
        <v>217.06749934544649</v>
      </c>
      <c r="O18" s="3">
        <f t="shared" si="5"/>
        <v>13.375560825655057</v>
      </c>
      <c r="P18" s="10"/>
      <c r="Q18" s="1"/>
    </row>
    <row r="19" spans="1:17" x14ac:dyDescent="0.2">
      <c r="A19" t="s">
        <v>2</v>
      </c>
      <c r="F19" s="31">
        <f>(1000/F9)-10</f>
        <v>2.8205128205128212</v>
      </c>
      <c r="G19" t="s">
        <v>9</v>
      </c>
      <c r="I19" s="5">
        <f t="shared" si="6"/>
        <v>60</v>
      </c>
      <c r="J19" s="6">
        <f t="shared" si="0"/>
        <v>1</v>
      </c>
      <c r="K19" s="7">
        <f t="shared" si="2"/>
        <v>16.255898410078675</v>
      </c>
      <c r="L19" s="2">
        <f t="shared" si="1"/>
        <v>0.31471235194238295</v>
      </c>
      <c r="M19" s="3">
        <f t="shared" si="3"/>
        <v>16.255898410078675</v>
      </c>
      <c r="N19" s="3">
        <f t="shared" si="4"/>
        <v>208.36591822360938</v>
      </c>
      <c r="O19" s="3">
        <f>IF(I19&lt;F$23,M19,N19)</f>
        <v>16.255898410078675</v>
      </c>
      <c r="P19" s="10"/>
      <c r="Q19" s="1"/>
    </row>
    <row r="20" spans="1:17" x14ac:dyDescent="0.2">
      <c r="A20" t="s">
        <v>3</v>
      </c>
      <c r="F20" s="31">
        <f>((F8-0.2*(F19))^2)/(F8+0.8*(F19))</f>
        <v>5.2064514441872936</v>
      </c>
      <c r="G20" t="s">
        <v>9</v>
      </c>
      <c r="H20" s="9"/>
      <c r="I20" s="5">
        <f t="shared" si="6"/>
        <v>66</v>
      </c>
      <c r="J20" s="6">
        <f t="shared" si="0"/>
        <v>1.1000000000000001</v>
      </c>
      <c r="K20" s="7">
        <f t="shared" si="2"/>
        <v>19.330252821998485</v>
      </c>
      <c r="L20" s="2">
        <f t="shared" si="1"/>
        <v>0.34618358713662128</v>
      </c>
      <c r="M20" s="3">
        <f t="shared" si="3"/>
        <v>19.330252821998485</v>
      </c>
      <c r="N20" s="3">
        <f t="shared" si="4"/>
        <v>200.01315723490248</v>
      </c>
      <c r="O20" s="3">
        <f t="shared" si="5"/>
        <v>19.330252821998485</v>
      </c>
      <c r="P20" s="10"/>
      <c r="Q20" s="1"/>
    </row>
    <row r="21" spans="1:17" x14ac:dyDescent="0.2">
      <c r="A21" t="s">
        <v>7</v>
      </c>
      <c r="F21" s="31">
        <f>F20*F10</f>
        <v>316.60431232102934</v>
      </c>
      <c r="G21" t="s">
        <v>8</v>
      </c>
      <c r="I21" s="5">
        <f t="shared" si="6"/>
        <v>72</v>
      </c>
      <c r="J21" s="6">
        <f t="shared" si="0"/>
        <v>1.2</v>
      </c>
      <c r="K21" s="7">
        <f t="shared" si="2"/>
        <v>22.568626402888018</v>
      </c>
      <c r="L21" s="2">
        <f t="shared" si="1"/>
        <v>0.37765482233085956</v>
      </c>
      <c r="M21" s="3">
        <f t="shared" si="3"/>
        <v>22.568626402888018</v>
      </c>
      <c r="N21" s="3">
        <f t="shared" si="4"/>
        <v>191.99523323263395</v>
      </c>
      <c r="O21" s="3">
        <f t="shared" si="5"/>
        <v>22.568626402888018</v>
      </c>
      <c r="P21" s="10"/>
      <c r="Q21" s="1"/>
    </row>
    <row r="22" spans="1:17" x14ac:dyDescent="0.2">
      <c r="A22" t="s">
        <v>6</v>
      </c>
      <c r="F22" s="31">
        <f>43.525*F21/F11</f>
        <v>190.65028630012179</v>
      </c>
      <c r="G22" t="s">
        <v>10</v>
      </c>
      <c r="I22" s="5">
        <f t="shared" si="6"/>
        <v>78</v>
      </c>
      <c r="J22" s="6">
        <f t="shared" si="0"/>
        <v>1.3</v>
      </c>
      <c r="K22" s="7">
        <f t="shared" si="2"/>
        <v>25.939421096100364</v>
      </c>
      <c r="L22" s="2">
        <f t="shared" si="1"/>
        <v>0.40912605752509784</v>
      </c>
      <c r="M22" s="3">
        <f t="shared" si="3"/>
        <v>25.939421096100364</v>
      </c>
      <c r="N22" s="3">
        <f t="shared" si="4"/>
        <v>184.29872361227359</v>
      </c>
      <c r="O22" s="3">
        <f t="shared" si="5"/>
        <v>25.939421096100364</v>
      </c>
      <c r="P22" s="10"/>
      <c r="Q22" s="1"/>
    </row>
    <row r="23" spans="1:17" x14ac:dyDescent="0.2">
      <c r="A23" t="s">
        <v>15</v>
      </c>
      <c r="F23" s="31">
        <f>1.25*F22</f>
        <v>238.31285787515225</v>
      </c>
      <c r="G23" t="s">
        <v>10</v>
      </c>
      <c r="I23" s="5">
        <f t="shared" si="6"/>
        <v>84</v>
      </c>
      <c r="J23" s="6">
        <f t="shared" si="0"/>
        <v>1.4</v>
      </c>
      <c r="K23" s="7">
        <f>IF(I23&lt;$F$23,M23,N23)</f>
        <v>29.409746761260791</v>
      </c>
      <c r="L23" s="2">
        <f t="shared" si="1"/>
        <v>0.44059729271933612</v>
      </c>
      <c r="M23" s="3">
        <f t="shared" si="3"/>
        <v>29.409746761260791</v>
      </c>
      <c r="N23" s="3">
        <f t="shared" si="4"/>
        <v>176.91074384100861</v>
      </c>
      <c r="O23" s="3">
        <f>IF(I23&lt;F$23,M23,N23)</f>
        <v>29.409746761260791</v>
      </c>
      <c r="P23" s="10"/>
      <c r="Q23" s="1"/>
    </row>
    <row r="24" spans="1:17" x14ac:dyDescent="0.2">
      <c r="A24" t="s">
        <v>20</v>
      </c>
      <c r="F24" s="27"/>
      <c r="I24" s="5">
        <f t="shared" si="6"/>
        <v>90</v>
      </c>
      <c r="J24" s="6">
        <f t="shared" si="0"/>
        <v>1.5</v>
      </c>
      <c r="K24" s="7">
        <f t="shared" si="2"/>
        <v>32.945742096017355</v>
      </c>
      <c r="L24" s="2">
        <f t="shared" si="1"/>
        <v>0.47206852791357445</v>
      </c>
      <c r="M24" s="3">
        <f t="shared" si="3"/>
        <v>32.945742096017355</v>
      </c>
      <c r="N24" s="3">
        <f t="shared" si="4"/>
        <v>169.81892588807204</v>
      </c>
      <c r="O24" s="3">
        <f t="shared" si="5"/>
        <v>32.945742096017355</v>
      </c>
      <c r="P24" s="10"/>
      <c r="Q24" s="1"/>
    </row>
    <row r="25" spans="1:17" x14ac:dyDescent="0.2">
      <c r="A25" t="s">
        <v>23</v>
      </c>
      <c r="F25" s="31">
        <f>F22/10</f>
        <v>19.065028630012179</v>
      </c>
      <c r="G25" t="s">
        <v>10</v>
      </c>
      <c r="I25" s="5">
        <f t="shared" si="6"/>
        <v>96</v>
      </c>
      <c r="J25" s="6">
        <f t="shared" si="0"/>
        <v>1.6</v>
      </c>
      <c r="K25" s="7">
        <f t="shared" si="2"/>
        <v>36.512905033792464</v>
      </c>
      <c r="L25" s="2">
        <f t="shared" si="1"/>
        <v>0.50353976310781279</v>
      </c>
      <c r="M25" s="3">
        <f t="shared" si="3"/>
        <v>36.512905033792464</v>
      </c>
      <c r="N25" s="3">
        <f t="shared" si="4"/>
        <v>163.01139751973412</v>
      </c>
      <c r="O25" s="3">
        <f t="shared" si="5"/>
        <v>36.512905033792464</v>
      </c>
      <c r="P25" s="10"/>
      <c r="Q25" s="1"/>
    </row>
    <row r="26" spans="1:17" x14ac:dyDescent="0.2">
      <c r="A26" t="s">
        <v>7</v>
      </c>
      <c r="F26" s="27">
        <f>F21*43560/12</f>
        <v>1149273.6537253365</v>
      </c>
      <c r="G26" t="s">
        <v>12</v>
      </c>
      <c r="I26" s="5">
        <f t="shared" si="6"/>
        <v>102</v>
      </c>
      <c r="J26" s="6">
        <f t="shared" si="0"/>
        <v>1.7</v>
      </c>
      <c r="K26" s="7">
        <f t="shared" si="2"/>
        <v>40.07642939371749</v>
      </c>
      <c r="L26" s="2">
        <f t="shared" si="1"/>
        <v>0.53501099830205101</v>
      </c>
      <c r="M26" s="3">
        <f t="shared" si="3"/>
        <v>40.07642939371749</v>
      </c>
      <c r="N26" s="3">
        <f t="shared" si="4"/>
        <v>156.47676242429483</v>
      </c>
      <c r="O26" s="3">
        <f t="shared" si="5"/>
        <v>40.07642939371749</v>
      </c>
      <c r="P26" s="10"/>
      <c r="Q26" s="1"/>
    </row>
    <row r="27" spans="1:17" x14ac:dyDescent="0.2">
      <c r="F27" s="27"/>
      <c r="I27" s="5">
        <f t="shared" si="6"/>
        <v>108</v>
      </c>
      <c r="J27" s="6">
        <f t="shared" si="0"/>
        <v>1.8</v>
      </c>
      <c r="K27" s="7">
        <f t="shared" si="2"/>
        <v>43.60154449792747</v>
      </c>
      <c r="L27" s="2">
        <f t="shared" si="1"/>
        <v>0.56648223349628934</v>
      </c>
      <c r="M27" s="3">
        <f t="shared" si="3"/>
        <v>43.60154449792747</v>
      </c>
      <c r="N27" s="3">
        <f t="shared" si="4"/>
        <v>150.20408113380574</v>
      </c>
      <c r="O27" s="3">
        <f t="shared" si="5"/>
        <v>43.60154449792747</v>
      </c>
      <c r="P27" s="10"/>
      <c r="Q27" s="1"/>
    </row>
    <row r="28" spans="1:17" x14ac:dyDescent="0.2">
      <c r="F28" s="27"/>
      <c r="I28" s="5">
        <f t="shared" si="6"/>
        <v>114</v>
      </c>
      <c r="J28" s="6">
        <f t="shared" si="0"/>
        <v>1.9</v>
      </c>
      <c r="K28" s="7">
        <f t="shared" si="2"/>
        <v>47.053854442439217</v>
      </c>
      <c r="L28" s="2">
        <f t="shared" si="1"/>
        <v>0.59795346869052757</v>
      </c>
      <c r="M28" s="3">
        <f t="shared" si="3"/>
        <v>47.053854442439217</v>
      </c>
      <c r="N28" s="3">
        <f t="shared" si="4"/>
        <v>144.18285271058244</v>
      </c>
      <c r="O28" s="3">
        <f t="shared" si="5"/>
        <v>47.053854442439217</v>
      </c>
      <c r="P28" s="10"/>
      <c r="Q28" s="1"/>
    </row>
    <row r="29" spans="1:17" x14ac:dyDescent="0.2">
      <c r="F29" s="27">
        <f>F20/(1.39*F21)</f>
        <v>1.1830693314120287E-2</v>
      </c>
      <c r="I29" s="5">
        <f t="shared" si="6"/>
        <v>120</v>
      </c>
      <c r="J29" s="6">
        <f t="shared" si="0"/>
        <v>2</v>
      </c>
      <c r="K29" s="7">
        <f t="shared" si="2"/>
        <v>50.399673711216835</v>
      </c>
      <c r="L29" s="2">
        <f t="shared" si="1"/>
        <v>0.6294247038847659</v>
      </c>
      <c r="M29" s="3">
        <f t="shared" si="3"/>
        <v>50.399673711216835</v>
      </c>
      <c r="N29" s="3">
        <f t="shared" si="4"/>
        <v>138.40299716784918</v>
      </c>
      <c r="O29" s="3">
        <f t="shared" si="5"/>
        <v>50.399673711216835</v>
      </c>
      <c r="P29" s="10"/>
      <c r="Q29" s="1"/>
    </row>
    <row r="30" spans="1:17" x14ac:dyDescent="0.2">
      <c r="I30" s="5">
        <f t="shared" si="6"/>
        <v>126</v>
      </c>
      <c r="J30" s="6">
        <f t="shared" si="0"/>
        <v>2.1</v>
      </c>
      <c r="K30" s="7">
        <f t="shared" si="2"/>
        <v>53.606355858708405</v>
      </c>
      <c r="L30" s="2">
        <f t="shared" si="1"/>
        <v>0.66089593907900424</v>
      </c>
      <c r="M30" s="3">
        <f t="shared" si="3"/>
        <v>53.606355858708405</v>
      </c>
      <c r="N30" s="3">
        <f t="shared" si="4"/>
        <v>132.85483859508727</v>
      </c>
      <c r="O30" s="3">
        <f t="shared" si="5"/>
        <v>53.606355858708405</v>
      </c>
      <c r="P30" s="10"/>
      <c r="Q30" s="1"/>
    </row>
    <row r="31" spans="1:17" x14ac:dyDescent="0.2">
      <c r="I31" s="5">
        <f t="shared" si="6"/>
        <v>132</v>
      </c>
      <c r="J31" s="6">
        <f t="shared" si="0"/>
        <v>2.2000000000000002</v>
      </c>
      <c r="K31" s="7">
        <f t="shared" si="2"/>
        <v>56.642612053772552</v>
      </c>
      <c r="L31" s="2">
        <f t="shared" si="1"/>
        <v>0.69236717427324257</v>
      </c>
      <c r="M31" s="3">
        <f t="shared" si="3"/>
        <v>56.642612053772552</v>
      </c>
      <c r="N31" s="3">
        <f t="shared" si="4"/>
        <v>127.52908895983687</v>
      </c>
      <c r="O31" s="3">
        <f t="shared" si="5"/>
        <v>56.642612053772552</v>
      </c>
      <c r="P31" s="10"/>
      <c r="Q31" s="1"/>
    </row>
    <row r="32" spans="1:17" x14ac:dyDescent="0.2">
      <c r="I32" s="5">
        <f t="shared" si="6"/>
        <v>138</v>
      </c>
      <c r="J32" s="6">
        <f t="shared" si="0"/>
        <v>2.2999999999999998</v>
      </c>
      <c r="K32" s="7">
        <f t="shared" si="2"/>
        <v>59.4788163768389</v>
      </c>
      <c r="L32" s="2">
        <f t="shared" si="1"/>
        <v>0.72383840946748079</v>
      </c>
      <c r="M32" s="3">
        <f t="shared" si="3"/>
        <v>59.4788163768389</v>
      </c>
      <c r="N32" s="3">
        <f t="shared" si="4"/>
        <v>122.41683255883605</v>
      </c>
      <c r="O32" s="3">
        <f t="shared" si="5"/>
        <v>59.4788163768389</v>
      </c>
      <c r="P32" s="10"/>
      <c r="Q32" s="1"/>
    </row>
    <row r="33" spans="8:17" x14ac:dyDescent="0.2">
      <c r="I33" s="5">
        <f t="shared" si="6"/>
        <v>144</v>
      </c>
      <c r="J33" s="6">
        <f t="shared" si="0"/>
        <v>2.4</v>
      </c>
      <c r="K33" s="7">
        <f t="shared" si="2"/>
        <v>62.087294891400759</v>
      </c>
      <c r="L33" s="2">
        <f t="shared" si="1"/>
        <v>0.75530964466171913</v>
      </c>
      <c r="M33" s="3">
        <f t="shared" si="3"/>
        <v>62.087294891400759</v>
      </c>
      <c r="N33" s="3">
        <f>(4.34*($F$11))*EXP(-1.3*(L33))</f>
        <v>117.50951109246654</v>
      </c>
      <c r="O33" s="3">
        <f t="shared" si="5"/>
        <v>62.087294891400759</v>
      </c>
      <c r="P33" s="10"/>
      <c r="Q33" s="1"/>
    </row>
    <row r="34" spans="8:17" x14ac:dyDescent="0.2">
      <c r="I34" s="5">
        <f t="shared" si="6"/>
        <v>150</v>
      </c>
      <c r="J34" s="6">
        <f t="shared" si="0"/>
        <v>2.5</v>
      </c>
      <c r="K34" s="7">
        <f t="shared" si="2"/>
        <v>64.442595669258196</v>
      </c>
      <c r="L34" s="2">
        <f t="shared" si="1"/>
        <v>0.78678087985595746</v>
      </c>
      <c r="M34" s="3">
        <f t="shared" si="3"/>
        <v>64.442595669258196</v>
      </c>
      <c r="N34" s="3">
        <f t="shared" ref="N34:N97" si="7">(4.34*($F$11))*EXP(-1.3*(L34))</f>
        <v>112.79890933752002</v>
      </c>
      <c r="O34" s="3">
        <f t="shared" si="5"/>
        <v>64.442595669258196</v>
      </c>
      <c r="P34" s="10"/>
      <c r="Q34" s="1"/>
    </row>
    <row r="35" spans="8:17" x14ac:dyDescent="0.2">
      <c r="I35" s="5">
        <f t="shared" si="6"/>
        <v>156</v>
      </c>
      <c r="J35" s="6">
        <f t="shared" si="0"/>
        <v>2.6</v>
      </c>
      <c r="K35" s="7">
        <f t="shared" si="2"/>
        <v>66.521737134771314</v>
      </c>
      <c r="L35" s="2">
        <f t="shared" si="1"/>
        <v>0.81825211505019568</v>
      </c>
      <c r="M35" s="3">
        <f t="shared" si="3"/>
        <v>66.521737134771314</v>
      </c>
      <c r="N35" s="3">
        <f t="shared" si="7"/>
        <v>108.27714139429996</v>
      </c>
      <c r="O35" s="3">
        <f t="shared" si="5"/>
        <v>66.521737134771314</v>
      </c>
      <c r="P35" s="10"/>
      <c r="Q35" s="1"/>
    </row>
    <row r="36" spans="8:17" x14ac:dyDescent="0.2">
      <c r="I36" s="5">
        <f t="shared" si="6"/>
        <v>162</v>
      </c>
      <c r="J36" s="6">
        <f t="shared" si="0"/>
        <v>2.7</v>
      </c>
      <c r="K36" s="7">
        <f t="shared" si="2"/>
        <v>68.304432304933655</v>
      </c>
      <c r="L36" s="2">
        <f t="shared" si="1"/>
        <v>0.84972335024443402</v>
      </c>
      <c r="M36" s="3">
        <f t="shared" si="3"/>
        <v>68.304432304933655</v>
      </c>
      <c r="N36" s="3">
        <f t="shared" si="7"/>
        <v>103.9366374850357</v>
      </c>
      <c r="O36" s="3">
        <f t="shared" si="5"/>
        <v>68.304432304933655</v>
      </c>
      <c r="P36" s="10"/>
      <c r="Q36" s="1"/>
    </row>
    <row r="37" spans="8:17" x14ac:dyDescent="0.2">
      <c r="I37" s="5">
        <f t="shared" si="6"/>
        <v>168</v>
      </c>
      <c r="J37" s="6">
        <f t="shared" si="0"/>
        <v>2.8</v>
      </c>
      <c r="K37" s="7">
        <f t="shared" si="2"/>
        <v>69.773286737268421</v>
      </c>
      <c r="L37" s="2">
        <f t="shared" si="1"/>
        <v>0.88119458543867224</v>
      </c>
      <c r="M37" s="3">
        <f t="shared" si="3"/>
        <v>69.773286737268421</v>
      </c>
      <c r="N37" s="3">
        <f t="shared" si="7"/>
        <v>99.770131281508171</v>
      </c>
      <c r="O37" s="3">
        <f t="shared" si="5"/>
        <v>69.773286737268421</v>
      </c>
      <c r="P37" s="10"/>
      <c r="Q37" s="1"/>
    </row>
    <row r="38" spans="8:17" x14ac:dyDescent="0.2">
      <c r="I38" s="5">
        <f t="shared" si="6"/>
        <v>174</v>
      </c>
      <c r="J38" s="6">
        <f t="shared" si="0"/>
        <v>2.9</v>
      </c>
      <c r="K38" s="7">
        <f t="shared" si="2"/>
        <v>70.91396825409457</v>
      </c>
      <c r="L38" s="2">
        <f t="shared" si="1"/>
        <v>0.91266582063291057</v>
      </c>
      <c r="M38" s="3">
        <f t="shared" si="3"/>
        <v>70.91396825409457</v>
      </c>
      <c r="N38" s="3">
        <f t="shared" si="7"/>
        <v>95.770647740672928</v>
      </c>
      <c r="O38" s="3">
        <f t="shared" si="5"/>
        <v>70.91396825409457</v>
      </c>
      <c r="P38" s="10"/>
      <c r="Q38" s="1"/>
    </row>
    <row r="39" spans="8:17" x14ac:dyDescent="0.2">
      <c r="I39" s="5">
        <f t="shared" si="6"/>
        <v>180</v>
      </c>
      <c r="J39" s="6">
        <f t="shared" si="0"/>
        <v>3</v>
      </c>
      <c r="K39" s="7">
        <f t="shared" si="2"/>
        <v>71.71534678709709</v>
      </c>
      <c r="L39" s="2">
        <f t="shared" si="1"/>
        <v>0.94413705582714891</v>
      </c>
      <c r="M39" s="3">
        <f t="shared" si="3"/>
        <v>71.71534678709709</v>
      </c>
      <c r="N39" s="3">
        <f t="shared" si="7"/>
        <v>91.931491427916356</v>
      </c>
      <c r="O39" s="3">
        <f t="shared" si="5"/>
        <v>71.71534678709709</v>
      </c>
      <c r="P39" s="10"/>
      <c r="Q39" s="1"/>
    </row>
    <row r="40" spans="8:17" x14ac:dyDescent="0.2">
      <c r="H40">
        <v>1</v>
      </c>
      <c r="I40" s="5">
        <f t="shared" si="6"/>
        <v>186</v>
      </c>
      <c r="J40" s="6">
        <f t="shared" si="0"/>
        <v>3.1</v>
      </c>
      <c r="K40" s="7">
        <f t="shared" si="2"/>
        <v>72.169602977684718</v>
      </c>
      <c r="L40" s="2">
        <f t="shared" si="1"/>
        <v>0.97560829102138724</v>
      </c>
      <c r="M40" s="3">
        <f t="shared" si="3"/>
        <v>72.169602977684718</v>
      </c>
      <c r="N40" s="13">
        <f t="shared" si="7"/>
        <v>88.246235308397388</v>
      </c>
      <c r="O40" s="3">
        <f t="shared" si="5"/>
        <v>72.169602977684718</v>
      </c>
      <c r="P40" s="10"/>
      <c r="Q40" s="1"/>
    </row>
    <row r="41" spans="8:17" x14ac:dyDescent="0.2">
      <c r="I41" s="5">
        <f t="shared" si="6"/>
        <v>192</v>
      </c>
      <c r="J41" s="6">
        <f t="shared" si="0"/>
        <v>3.2</v>
      </c>
      <c r="K41" s="7">
        <f t="shared" si="2"/>
        <v>72.272304473479366</v>
      </c>
      <c r="L41" s="2">
        <f t="shared" si="1"/>
        <v>1.0070795262156256</v>
      </c>
      <c r="M41" s="3">
        <f t="shared" si="3"/>
        <v>72.272304473479366</v>
      </c>
      <c r="N41" s="13">
        <f t="shared" si="7"/>
        <v>84.708709987710293</v>
      </c>
      <c r="O41" s="3">
        <f t="shared" si="5"/>
        <v>72.272304473479366</v>
      </c>
    </row>
    <row r="42" spans="8:17" x14ac:dyDescent="0.2">
      <c r="I42" s="5">
        <f t="shared" si="6"/>
        <v>198</v>
      </c>
      <c r="J42" s="6">
        <f t="shared" si="0"/>
        <v>3.3</v>
      </c>
      <c r="K42" s="7">
        <f t="shared" si="2"/>
        <v>72.02244917648315</v>
      </c>
      <c r="L42" s="2">
        <f t="shared" si="1"/>
        <v>1.0385507614098637</v>
      </c>
      <c r="M42" s="3">
        <f t="shared" si="3"/>
        <v>72.02244917648315</v>
      </c>
      <c r="N42" s="13">
        <f t="shared" si="7"/>
        <v>81.312993383857076</v>
      </c>
      <c r="O42" s="3">
        <f t="shared" si="5"/>
        <v>72.02244917648315</v>
      </c>
    </row>
    <row r="43" spans="8:17" x14ac:dyDescent="0.2">
      <c r="I43" s="5">
        <f t="shared" si="6"/>
        <v>204</v>
      </c>
      <c r="J43" s="6">
        <f t="shared" si="0"/>
        <v>3.4</v>
      </c>
      <c r="K43" s="7">
        <f t="shared" si="2"/>
        <v>71.422475020933973</v>
      </c>
      <c r="L43" s="2">
        <f t="shared" si="1"/>
        <v>1.070021996604102</v>
      </c>
      <c r="M43" s="3">
        <f t="shared" si="3"/>
        <v>71.422475020933973</v>
      </c>
      <c r="N43" s="13">
        <f t="shared" si="7"/>
        <v>78.053400813239108</v>
      </c>
      <c r="O43" s="3">
        <f t="shared" si="5"/>
        <v>71.422475020933973</v>
      </c>
    </row>
    <row r="44" spans="8:17" x14ac:dyDescent="0.2">
      <c r="I44" s="5">
        <f t="shared" si="6"/>
        <v>210</v>
      </c>
      <c r="J44" s="6">
        <f t="shared" si="0"/>
        <v>3.5</v>
      </c>
      <c r="K44" s="7">
        <f t="shared" si="2"/>
        <v>70.478236185443478</v>
      </c>
      <c r="L44" s="2">
        <f t="shared" si="1"/>
        <v>1.1014932317983404</v>
      </c>
      <c r="M44" s="3">
        <f t="shared" si="3"/>
        <v>70.478236185443478</v>
      </c>
      <c r="N44" s="13">
        <f t="shared" si="7"/>
        <v>74.924475474071727</v>
      </c>
      <c r="O44" s="3">
        <f t="shared" si="5"/>
        <v>70.478236185443478</v>
      </c>
    </row>
    <row r="45" spans="8:17" x14ac:dyDescent="0.2">
      <c r="I45" s="5">
        <f t="shared" si="6"/>
        <v>216</v>
      </c>
      <c r="J45" s="6">
        <f t="shared" si="0"/>
        <v>3.6</v>
      </c>
      <c r="K45" s="7">
        <f t="shared" si="2"/>
        <v>69.198945971524537</v>
      </c>
      <c r="L45" s="2">
        <f t="shared" si="1"/>
        <v>1.1329644669925787</v>
      </c>
      <c r="M45" s="3">
        <f t="shared" si="3"/>
        <v>69.198945971524537</v>
      </c>
      <c r="N45" s="13">
        <f t="shared" si="7"/>
        <v>71.920979311289756</v>
      </c>
      <c r="O45" s="3">
        <f t="shared" si="5"/>
        <v>69.198945971524537</v>
      </c>
    </row>
    <row r="46" spans="8:17" x14ac:dyDescent="0.2">
      <c r="I46" s="5">
        <f t="shared" si="6"/>
        <v>222</v>
      </c>
      <c r="J46" s="6">
        <f t="shared" si="0"/>
        <v>3.7</v>
      </c>
      <c r="K46" s="7">
        <f t="shared" si="2"/>
        <v>67.597086905864572</v>
      </c>
      <c r="L46" s="2">
        <f t="shared" si="1"/>
        <v>1.164435702186817</v>
      </c>
      <c r="M46" s="3">
        <f t="shared" si="3"/>
        <v>67.597086905864572</v>
      </c>
      <c r="N46" s="13">
        <f t="shared" si="7"/>
        <v>69.037884247651476</v>
      </c>
      <c r="O46" s="3">
        <f t="shared" si="5"/>
        <v>67.597086905864572</v>
      </c>
    </row>
    <row r="47" spans="8:17" x14ac:dyDescent="0.2">
      <c r="I47" s="5">
        <f t="shared" si="6"/>
        <v>228</v>
      </c>
      <c r="J47" s="6">
        <f t="shared" si="0"/>
        <v>3.8</v>
      </c>
      <c r="K47" s="7">
        <f t="shared" si="2"/>
        <v>65.688288943511338</v>
      </c>
      <c r="L47" s="2">
        <f t="shared" si="1"/>
        <v>1.1959069373810551</v>
      </c>
      <c r="M47" s="3">
        <f t="shared" si="3"/>
        <v>65.688288943511338</v>
      </c>
      <c r="N47" s="13">
        <f t="shared" si="7"/>
        <v>66.270363766361442</v>
      </c>
      <c r="O47" s="3">
        <f t="shared" si="5"/>
        <v>65.688288943511338</v>
      </c>
    </row>
    <row r="48" spans="8:17" x14ac:dyDescent="0.2">
      <c r="I48" s="5">
        <f t="shared" si="6"/>
        <v>234</v>
      </c>
      <c r="J48" s="6">
        <f t="shared" si="0"/>
        <v>3.9</v>
      </c>
      <c r="K48" s="7">
        <f t="shared" si="2"/>
        <v>63.491176960389538</v>
      </c>
      <c r="L48" s="2">
        <f t="shared" si="1"/>
        <v>1.2273781725752935</v>
      </c>
      <c r="M48" s="3">
        <f t="shared" si="3"/>
        <v>63.491176960389538</v>
      </c>
      <c r="N48" s="13">
        <f t="shared" si="7"/>
        <v>63.613784831120007</v>
      </c>
      <c r="O48" s="3">
        <f t="shared" si="5"/>
        <v>63.491176960389538</v>
      </c>
    </row>
    <row r="49" spans="9:15" x14ac:dyDescent="0.2">
      <c r="I49" s="5">
        <f t="shared" si="6"/>
        <v>240</v>
      </c>
      <c r="J49" s="6">
        <f t="shared" si="0"/>
        <v>4</v>
      </c>
      <c r="K49" s="7">
        <f t="shared" si="2"/>
        <v>61.06370013007426</v>
      </c>
      <c r="L49" s="2">
        <f t="shared" si="1"/>
        <v>1.2588494077695318</v>
      </c>
      <c r="M49" s="3">
        <f t="shared" si="3"/>
        <v>61.027189023222554</v>
      </c>
      <c r="N49" s="13">
        <f t="shared" si="7"/>
        <v>61.06370013007426</v>
      </c>
      <c r="O49" s="3">
        <f t="shared" si="5"/>
        <v>61.06370013007426</v>
      </c>
    </row>
    <row r="50" spans="9:15" x14ac:dyDescent="0.2">
      <c r="I50" s="5">
        <f t="shared" si="6"/>
        <v>246</v>
      </c>
      <c r="J50" s="6">
        <f t="shared" si="0"/>
        <v>4.0999999999999996</v>
      </c>
      <c r="K50" s="7">
        <f t="shared" si="2"/>
        <v>58.61584063068522</v>
      </c>
      <c r="L50" s="2">
        <f t="shared" si="1"/>
        <v>1.2903206429637701</v>
      </c>
      <c r="M50" s="3">
        <f t="shared" si="3"/>
        <v>58.320367210069399</v>
      </c>
      <c r="N50" s="13">
        <f t="shared" si="7"/>
        <v>58.61584063068522</v>
      </c>
      <c r="O50" s="3">
        <f t="shared" si="5"/>
        <v>58.61584063068522</v>
      </c>
    </row>
    <row r="51" spans="9:15" x14ac:dyDescent="0.2">
      <c r="I51" s="5">
        <f t="shared" si="6"/>
        <v>252</v>
      </c>
      <c r="J51" s="6">
        <f t="shared" si="0"/>
        <v>4.2</v>
      </c>
      <c r="K51" s="7">
        <f t="shared" si="2"/>
        <v>56.266108433048025</v>
      </c>
      <c r="L51" s="2">
        <f t="shared" si="1"/>
        <v>1.3217918781580085</v>
      </c>
      <c r="M51" s="3">
        <f t="shared" si="3"/>
        <v>55.397123022521455</v>
      </c>
      <c r="N51" s="13">
        <f t="shared" si="7"/>
        <v>56.266108433048025</v>
      </c>
      <c r="O51" s="3">
        <f t="shared" si="5"/>
        <v>56.266108433048025</v>
      </c>
    </row>
    <row r="52" spans="9:15" x14ac:dyDescent="0.2">
      <c r="I52" s="5">
        <f t="shared" si="6"/>
        <v>258</v>
      </c>
      <c r="J52" s="6">
        <f t="shared" si="0"/>
        <v>4.3</v>
      </c>
      <c r="K52" s="7">
        <f t="shared" si="2"/>
        <v>54.010569909701054</v>
      </c>
      <c r="L52" s="2">
        <f t="shared" si="1"/>
        <v>1.3532631133522468</v>
      </c>
      <c r="M52" s="3">
        <f t="shared" si="3"/>
        <v>52.285979678522445</v>
      </c>
      <c r="N52" s="13">
        <f t="shared" si="7"/>
        <v>54.010569909701054</v>
      </c>
      <c r="O52" s="3">
        <f t="shared" si="5"/>
        <v>54.010569909701054</v>
      </c>
    </row>
    <row r="53" spans="9:15" x14ac:dyDescent="0.2">
      <c r="I53" s="5">
        <f t="shared" si="6"/>
        <v>264</v>
      </c>
      <c r="J53" s="6">
        <f t="shared" si="0"/>
        <v>4.4000000000000004</v>
      </c>
      <c r="K53" s="7">
        <f t="shared" si="2"/>
        <v>51.845449120439163</v>
      </c>
      <c r="L53" s="2">
        <f t="shared" si="1"/>
        <v>1.3847343485464851</v>
      </c>
      <c r="M53" s="3">
        <f t="shared" si="3"/>
        <v>49.017293800359738</v>
      </c>
      <c r="N53" s="13">
        <f t="shared" si="7"/>
        <v>51.845449120439163</v>
      </c>
      <c r="O53" s="3">
        <f t="shared" si="5"/>
        <v>51.845449120439163</v>
      </c>
    </row>
    <row r="54" spans="9:15" x14ac:dyDescent="0.2">
      <c r="I54" s="5">
        <f t="shared" si="6"/>
        <v>270</v>
      </c>
      <c r="J54" s="6">
        <f t="shared" si="0"/>
        <v>4.5</v>
      </c>
      <c r="K54" s="7">
        <f t="shared" si="2"/>
        <v>49.767121491107481</v>
      </c>
      <c r="L54" s="2">
        <f t="shared" si="1"/>
        <v>1.4162055837407233</v>
      </c>
      <c r="M54" s="3">
        <f t="shared" si="3"/>
        <v>45.622959213424195</v>
      </c>
      <c r="N54" s="13">
        <f t="shared" si="7"/>
        <v>49.767121491107481</v>
      </c>
      <c r="O54" s="3">
        <f t="shared" si="5"/>
        <v>49.767121491107481</v>
      </c>
    </row>
    <row r="55" spans="9:15" x14ac:dyDescent="0.2">
      <c r="I55" s="5">
        <f t="shared" si="6"/>
        <v>276</v>
      </c>
      <c r="J55" s="6">
        <f t="shared" si="0"/>
        <v>4.5999999999999996</v>
      </c>
      <c r="K55" s="7">
        <f t="shared" si="2"/>
        <v>47.772107745793058</v>
      </c>
      <c r="L55" s="2">
        <f t="shared" si="1"/>
        <v>1.4476768189349616</v>
      </c>
      <c r="M55" s="3">
        <f t="shared" si="3"/>
        <v>42.136095745888014</v>
      </c>
      <c r="N55" s="13">
        <f t="shared" si="7"/>
        <v>47.772107745793058</v>
      </c>
      <c r="O55" s="3">
        <f t="shared" si="5"/>
        <v>47.772107745793058</v>
      </c>
    </row>
    <row r="56" spans="9:15" x14ac:dyDescent="0.2">
      <c r="I56" s="5">
        <f t="shared" si="6"/>
        <v>282</v>
      </c>
      <c r="J56" s="6">
        <f t="shared" si="0"/>
        <v>4.7</v>
      </c>
      <c r="K56" s="7">
        <f t="shared" si="2"/>
        <v>45.857068082256802</v>
      </c>
      <c r="L56" s="2">
        <f t="shared" si="1"/>
        <v>1.4791480541291999</v>
      </c>
      <c r="M56" s="3">
        <f t="shared" si="3"/>
        <v>38.590726065802095</v>
      </c>
      <c r="N56" s="13">
        <f t="shared" si="7"/>
        <v>45.857068082256802</v>
      </c>
      <c r="O56" s="3">
        <f t="shared" si="5"/>
        <v>45.857068082256802</v>
      </c>
    </row>
    <row r="57" spans="9:15" x14ac:dyDescent="0.2">
      <c r="I57" s="5">
        <f t="shared" si="6"/>
        <v>288</v>
      </c>
      <c r="J57" s="6">
        <f t="shared" si="0"/>
        <v>4.8</v>
      </c>
      <c r="K57" s="7">
        <f t="shared" si="2"/>
        <v>44.018796580854648</v>
      </c>
      <c r="L57" s="2">
        <f t="shared" si="1"/>
        <v>1.5106192893234383</v>
      </c>
      <c r="M57" s="3">
        <f t="shared" si="3"/>
        <v>35.021443708837197</v>
      </c>
      <c r="N57" s="13">
        <f t="shared" si="7"/>
        <v>44.018796580854648</v>
      </c>
      <c r="O57" s="3">
        <f t="shared" si="5"/>
        <v>44.018796580854648</v>
      </c>
    </row>
    <row r="58" spans="9:15" x14ac:dyDescent="0.2">
      <c r="I58" s="5">
        <f t="shared" si="6"/>
        <v>294</v>
      </c>
      <c r="J58" s="6">
        <f t="shared" si="0"/>
        <v>4.9000000000000004</v>
      </c>
      <c r="K58" s="7">
        <f t="shared" si="2"/>
        <v>42.254215837588312</v>
      </c>
      <c r="L58" s="2">
        <f t="shared" si="1"/>
        <v>1.5420905245176766</v>
      </c>
      <c r="M58" s="3">
        <f t="shared" si="3"/>
        <v>31.463075535850145</v>
      </c>
      <c r="N58" s="13">
        <f t="shared" si="7"/>
        <v>42.254215837588312</v>
      </c>
      <c r="O58" s="3">
        <f t="shared" si="5"/>
        <v>42.254215837588312</v>
      </c>
    </row>
    <row r="59" spans="9:15" x14ac:dyDescent="0.2">
      <c r="I59" s="5">
        <f t="shared" si="6"/>
        <v>300</v>
      </c>
      <c r="J59" s="6">
        <f t="shared" si="0"/>
        <v>5</v>
      </c>
      <c r="K59" s="7">
        <f t="shared" si="2"/>
        <v>40.560371812300787</v>
      </c>
      <c r="L59" s="2">
        <f t="shared" si="1"/>
        <v>1.5735617597119149</v>
      </c>
      <c r="M59" s="3">
        <f t="shared" si="3"/>
        <v>27.950341913806728</v>
      </c>
      <c r="N59" s="13">
        <f t="shared" si="7"/>
        <v>40.560371812300787</v>
      </c>
      <c r="O59" s="3">
        <f t="shared" si="5"/>
        <v>40.560371812300787</v>
      </c>
    </row>
    <row r="60" spans="9:15" x14ac:dyDescent="0.2">
      <c r="I60" s="5">
        <f t="shared" si="6"/>
        <v>306</v>
      </c>
      <c r="J60" s="6">
        <f t="shared" si="0"/>
        <v>5.0999999999999996</v>
      </c>
      <c r="K60" s="7">
        <f t="shared" si="2"/>
        <v>38.934428883392158</v>
      </c>
      <c r="L60" s="2">
        <f t="shared" si="1"/>
        <v>1.605032994906153</v>
      </c>
      <c r="M60" s="3">
        <f t="shared" si="3"/>
        <v>24.517517935806158</v>
      </c>
      <c r="N60" s="13">
        <f t="shared" si="7"/>
        <v>38.934428883392158</v>
      </c>
      <c r="O60" s="3">
        <f t="shared" si="5"/>
        <v>38.934428883392158</v>
      </c>
    </row>
    <row r="61" spans="9:15" x14ac:dyDescent="0.2">
      <c r="I61" s="5">
        <f t="shared" si="6"/>
        <v>312</v>
      </c>
      <c r="J61" s="6">
        <f t="shared" si="0"/>
        <v>5.2</v>
      </c>
      <c r="K61" s="7">
        <f t="shared" si="2"/>
        <v>37.37366510077689</v>
      </c>
      <c r="L61" s="2">
        <f t="shared" si="1"/>
        <v>1.6365042301003914</v>
      </c>
      <c r="M61" s="3">
        <f t="shared" si="3"/>
        <v>21.198098985813914</v>
      </c>
      <c r="N61" s="13">
        <f t="shared" si="7"/>
        <v>37.37366510077689</v>
      </c>
      <c r="O61" s="3">
        <f t="shared" si="5"/>
        <v>37.37366510077689</v>
      </c>
    </row>
    <row r="62" spans="9:15" x14ac:dyDescent="0.2">
      <c r="I62" s="5">
        <f t="shared" si="6"/>
        <v>318</v>
      </c>
      <c r="J62" s="6">
        <f t="shared" si="0"/>
        <v>5.3</v>
      </c>
      <c r="K62" s="7">
        <f t="shared" si="2"/>
        <v>35.875467629135883</v>
      </c>
      <c r="L62" s="2">
        <f t="shared" si="1"/>
        <v>1.6679754652946297</v>
      </c>
      <c r="M62" s="3">
        <f t="shared" si="3"/>
        <v>18.024473911316846</v>
      </c>
      <c r="N62" s="13">
        <f t="shared" si="7"/>
        <v>35.875467629135883</v>
      </c>
      <c r="O62" s="3">
        <f t="shared" si="5"/>
        <v>35.875467629135883</v>
      </c>
    </row>
    <row r="63" spans="9:15" x14ac:dyDescent="0.2">
      <c r="I63" s="5">
        <f t="shared" si="6"/>
        <v>324</v>
      </c>
      <c r="J63" s="6">
        <f t="shared" si="0"/>
        <v>5.4</v>
      </c>
      <c r="K63" s="7">
        <f t="shared" si="2"/>
        <v>34.437328373834639</v>
      </c>
      <c r="L63" s="2">
        <f t="shared" si="1"/>
        <v>1.699446700488868</v>
      </c>
      <c r="M63" s="3">
        <f t="shared" si="3"/>
        <v>15.027608992879943</v>
      </c>
      <c r="N63" s="13">
        <f t="shared" si="7"/>
        <v>34.437328373834639</v>
      </c>
      <c r="O63" s="3">
        <f t="shared" si="5"/>
        <v>34.437328373834639</v>
      </c>
    </row>
    <row r="64" spans="9:15" x14ac:dyDescent="0.2">
      <c r="I64" s="5">
        <f t="shared" si="6"/>
        <v>330</v>
      </c>
      <c r="J64" s="6">
        <f t="shared" si="0"/>
        <v>5.5</v>
      </c>
      <c r="K64" s="7">
        <f t="shared" si="2"/>
        <v>33.056839782185172</v>
      </c>
      <c r="L64" s="2">
        <f t="shared" si="1"/>
        <v>1.7309179356831064</v>
      </c>
      <c r="M64" s="3">
        <f t="shared" si="3"/>
        <v>12.236745794235933</v>
      </c>
      <c r="N64" s="13">
        <f t="shared" si="7"/>
        <v>33.056839782185172</v>
      </c>
      <c r="O64" s="3">
        <f t="shared" si="5"/>
        <v>33.056839782185172</v>
      </c>
    </row>
    <row r="65" spans="9:15" x14ac:dyDescent="0.2">
      <c r="I65" s="5">
        <f t="shared" si="6"/>
        <v>336</v>
      </c>
      <c r="J65" s="6">
        <f t="shared" si="0"/>
        <v>5.6</v>
      </c>
      <c r="K65" s="7">
        <f t="shared" si="2"/>
        <v>31.731690813022887</v>
      </c>
      <c r="L65" s="2">
        <f t="shared" si="1"/>
        <v>1.7623891708773445</v>
      </c>
      <c r="M65" s="3">
        <f t="shared" si="3"/>
        <v>9.6791158411003977</v>
      </c>
      <c r="N65" s="13">
        <f t="shared" si="7"/>
        <v>31.731690813022887</v>
      </c>
      <c r="O65" s="3">
        <f t="shared" si="5"/>
        <v>31.731690813022887</v>
      </c>
    </row>
    <row r="66" spans="9:15" x14ac:dyDescent="0.2">
      <c r="I66" s="5">
        <f t="shared" si="6"/>
        <v>342</v>
      </c>
      <c r="J66" s="6">
        <f t="shared" si="0"/>
        <v>5.7</v>
      </c>
      <c r="K66" s="7">
        <f t="shared" si="2"/>
        <v>30.459663067850606</v>
      </c>
      <c r="L66" s="2">
        <f t="shared" si="1"/>
        <v>1.793860406071583</v>
      </c>
      <c r="M66" s="3">
        <f t="shared" si="3"/>
        <v>7.3796749127008372</v>
      </c>
      <c r="N66" s="13">
        <f t="shared" si="7"/>
        <v>30.459663067850606</v>
      </c>
      <c r="O66" s="3">
        <f t="shared" si="5"/>
        <v>30.459663067850606</v>
      </c>
    </row>
    <row r="67" spans="9:15" x14ac:dyDescent="0.2">
      <c r="I67" s="5">
        <f t="shared" si="6"/>
        <v>348</v>
      </c>
      <c r="J67" s="6">
        <f t="shared" si="0"/>
        <v>5.8</v>
      </c>
      <c r="K67" s="7">
        <f t="shared" si="2"/>
        <v>29.23862707707373</v>
      </c>
      <c r="L67" s="2">
        <f t="shared" si="1"/>
        <v>1.8253316412658211</v>
      </c>
      <c r="M67" s="3">
        <f t="shared" si="3"/>
        <v>5.3608595386399127</v>
      </c>
      <c r="N67" s="13">
        <f t="shared" si="7"/>
        <v>29.23862707707373</v>
      </c>
      <c r="O67" s="3">
        <f t="shared" si="5"/>
        <v>29.23862707707373</v>
      </c>
    </row>
    <row r="68" spans="9:15" x14ac:dyDescent="0.2">
      <c r="I68" s="5">
        <f t="shared" si="6"/>
        <v>354</v>
      </c>
      <c r="J68" s="6">
        <f t="shared" si="0"/>
        <v>5.9</v>
      </c>
      <c r="K68" s="7">
        <f t="shared" si="2"/>
        <v>28.066538735108683</v>
      </c>
      <c r="L68" s="2">
        <f t="shared" si="1"/>
        <v>1.8568028764600597</v>
      </c>
      <c r="M68" s="3">
        <f t="shared" si="3"/>
        <v>3.6423680770457683</v>
      </c>
      <c r="N68" s="13">
        <f t="shared" si="7"/>
        <v>28.066538735108683</v>
      </c>
      <c r="O68" s="3">
        <f t="shared" si="5"/>
        <v>28.066538735108683</v>
      </c>
    </row>
    <row r="69" spans="9:15" x14ac:dyDescent="0.2">
      <c r="I69" s="5">
        <f t="shared" si="6"/>
        <v>360</v>
      </c>
      <c r="J69" s="6">
        <f t="shared" si="0"/>
        <v>6</v>
      </c>
      <c r="K69" s="7">
        <f t="shared" si="2"/>
        <v>26.941435878397431</v>
      </c>
      <c r="L69" s="2">
        <f t="shared" si="1"/>
        <v>1.8882741116542978</v>
      </c>
      <c r="M69" s="3">
        <f t="shared" si="3"/>
        <v>2.2409685101151551</v>
      </c>
      <c r="N69" s="13">
        <f t="shared" si="7"/>
        <v>26.941435878397431</v>
      </c>
      <c r="O69" s="3">
        <f t="shared" si="5"/>
        <v>26.941435878397431</v>
      </c>
    </row>
    <row r="70" spans="9:15" x14ac:dyDescent="0.2">
      <c r="I70" s="5">
        <f t="shared" si="6"/>
        <v>366</v>
      </c>
      <c r="J70" s="6">
        <f t="shared" si="0"/>
        <v>6.1</v>
      </c>
      <c r="K70" s="7">
        <f t="shared" si="2"/>
        <v>25.86143500059875</v>
      </c>
      <c r="L70" s="2">
        <f t="shared" si="1"/>
        <v>1.9197453468485359</v>
      </c>
      <c r="M70" s="3">
        <f t="shared" si="3"/>
        <v>1.1703348324613549</v>
      </c>
      <c r="N70" s="13">
        <f t="shared" si="7"/>
        <v>25.86143500059875</v>
      </c>
      <c r="O70" s="3">
        <f t="shared" si="5"/>
        <v>25.86143500059875</v>
      </c>
    </row>
    <row r="71" spans="9:15" x14ac:dyDescent="0.2">
      <c r="I71" s="5">
        <f t="shared" si="6"/>
        <v>372</v>
      </c>
      <c r="J71" s="6">
        <f t="shared" si="0"/>
        <v>6.2</v>
      </c>
      <c r="K71" s="7">
        <f t="shared" si="2"/>
        <v>24.824728099457818</v>
      </c>
      <c r="L71" s="2">
        <f t="shared" si="1"/>
        <v>1.9512165820427745</v>
      </c>
      <c r="M71" s="3">
        <f t="shared" si="3"/>
        <v>0.44091362868912332</v>
      </c>
      <c r="N71" s="13">
        <f t="shared" si="7"/>
        <v>24.824728099457818</v>
      </c>
      <c r="O71" s="3">
        <f t="shared" si="5"/>
        <v>24.824728099457818</v>
      </c>
    </row>
    <row r="72" spans="9:15" x14ac:dyDescent="0.2">
      <c r="I72" s="5">
        <f t="shared" si="6"/>
        <v>378</v>
      </c>
      <c r="J72" s="6">
        <f t="shared" si="0"/>
        <v>6.3</v>
      </c>
      <c r="K72" s="7">
        <f t="shared" si="2"/>
        <v>23.829579650075221</v>
      </c>
      <c r="L72" s="2">
        <f t="shared" si="1"/>
        <v>1.9826878172370126</v>
      </c>
      <c r="M72" s="3">
        <f t="shared" si="3"/>
        <v>5.9822142050534211E-2</v>
      </c>
      <c r="N72" s="13">
        <f t="shared" si="7"/>
        <v>23.829579650075221</v>
      </c>
      <c r="O72" s="3">
        <f t="shared" si="5"/>
        <v>23.829579650075221</v>
      </c>
    </row>
    <row r="73" spans="9:15" x14ac:dyDescent="0.2">
      <c r="I73" s="5">
        <f t="shared" si="6"/>
        <v>384</v>
      </c>
      <c r="J73" s="6">
        <f t="shared" ref="J73:J136" si="8">I73/60</f>
        <v>6.4</v>
      </c>
      <c r="K73" s="7">
        <f t="shared" si="2"/>
        <v>22.874323699508345</v>
      </c>
      <c r="L73" s="2">
        <f t="shared" ref="L73:L136" si="9">J73/($F$22/60)</f>
        <v>2.0141590524312512</v>
      </c>
      <c r="M73" s="3">
        <f t="shared" si="3"/>
        <v>3.077882876494718E-2</v>
      </c>
      <c r="N73" s="13">
        <f t="shared" si="7"/>
        <v>22.874323699508345</v>
      </c>
      <c r="O73" s="3">
        <f t="shared" si="5"/>
        <v>22.874323699508345</v>
      </c>
    </row>
    <row r="74" spans="9:15" x14ac:dyDescent="0.2">
      <c r="I74" s="5">
        <f t="shared" si="6"/>
        <v>390</v>
      </c>
      <c r="J74" s="6">
        <f t="shared" si="8"/>
        <v>6.5</v>
      </c>
      <c r="K74" s="7">
        <f t="shared" ref="K74:K137" si="10">IF(I74&lt;$F$23,M74,N74)</f>
        <v>21.957361077841661</v>
      </c>
      <c r="L74" s="2">
        <f t="shared" si="9"/>
        <v>2.0456302876254893</v>
      </c>
      <c r="M74" s="3">
        <f t="shared" ref="M74:M137" si="11">($F$11/2)*(1-COS((3.14*L74)))</f>
        <v>0.35406707561140172</v>
      </c>
      <c r="N74" s="13">
        <f t="shared" si="7"/>
        <v>21.957361077841661</v>
      </c>
      <c r="O74" s="3">
        <f t="shared" ref="O74:O137" si="12">IF(I74&lt;F$23,M74,N74)</f>
        <v>21.957361077841661</v>
      </c>
    </row>
    <row r="75" spans="9:15" x14ac:dyDescent="0.2">
      <c r="I75" s="5">
        <f t="shared" ref="I75:I138" si="13">I74+$F$12</f>
        <v>396</v>
      </c>
      <c r="J75" s="6">
        <f t="shared" si="8"/>
        <v>6.6</v>
      </c>
      <c r="K75" s="7">
        <f t="shared" si="10"/>
        <v>21.077156721056575</v>
      </c>
      <c r="L75" s="2">
        <f t="shared" si="9"/>
        <v>2.0771015228197274</v>
      </c>
      <c r="M75" s="3">
        <f t="shared" si="11"/>
        <v>1.0265324348148066</v>
      </c>
      <c r="N75" s="13">
        <f t="shared" si="7"/>
        <v>21.077156721056575</v>
      </c>
      <c r="O75" s="3">
        <f t="shared" si="12"/>
        <v>21.077156721056575</v>
      </c>
    </row>
    <row r="76" spans="9:15" x14ac:dyDescent="0.2">
      <c r="I76" s="5">
        <f t="shared" si="13"/>
        <v>402</v>
      </c>
      <c r="J76" s="6">
        <f t="shared" si="8"/>
        <v>6.7</v>
      </c>
      <c r="K76" s="7">
        <f t="shared" si="10"/>
        <v>20.232237101219443</v>
      </c>
      <c r="L76" s="2">
        <f t="shared" si="9"/>
        <v>2.1085727580139659</v>
      </c>
      <c r="M76" s="3">
        <f t="shared" si="11"/>
        <v>2.0416134032062474</v>
      </c>
      <c r="N76" s="13">
        <f t="shared" si="7"/>
        <v>20.232237101219443</v>
      </c>
      <c r="O76" s="3">
        <f t="shared" si="12"/>
        <v>20.232237101219443</v>
      </c>
    </row>
    <row r="77" spans="9:15" x14ac:dyDescent="0.2">
      <c r="I77" s="5">
        <f t="shared" si="13"/>
        <v>408</v>
      </c>
      <c r="J77" s="6">
        <f t="shared" si="8"/>
        <v>6.8</v>
      </c>
      <c r="K77" s="7">
        <f t="shared" si="10"/>
        <v>19.421187759685694</v>
      </c>
      <c r="L77" s="2">
        <f t="shared" si="9"/>
        <v>2.140043993208204</v>
      </c>
      <c r="M77" s="3">
        <f t="shared" si="11"/>
        <v>3.389405445333157</v>
      </c>
      <c r="N77" s="13">
        <f t="shared" si="7"/>
        <v>19.421187759685694</v>
      </c>
      <c r="O77" s="3">
        <f t="shared" si="12"/>
        <v>19.421187759685694</v>
      </c>
    </row>
    <row r="78" spans="9:15" x14ac:dyDescent="0.2">
      <c r="I78" s="5">
        <f t="shared" si="13"/>
        <v>414</v>
      </c>
      <c r="J78" s="6">
        <f t="shared" si="8"/>
        <v>6.9</v>
      </c>
      <c r="K78" s="7">
        <f t="shared" si="10"/>
        <v>18.642650939190087</v>
      </c>
      <c r="L78" s="2">
        <f t="shared" si="9"/>
        <v>2.1715152284024426</v>
      </c>
      <c r="M78" s="3">
        <f t="shared" si="11"/>
        <v>5.056757635821584</v>
      </c>
      <c r="N78" s="13">
        <f t="shared" si="7"/>
        <v>18.642650939190087</v>
      </c>
      <c r="O78" s="3">
        <f t="shared" si="12"/>
        <v>18.642650939190087</v>
      </c>
    </row>
    <row r="79" spans="9:15" x14ac:dyDescent="0.2">
      <c r="I79" s="5">
        <f t="shared" si="13"/>
        <v>420</v>
      </c>
      <c r="J79" s="6">
        <f t="shared" si="8"/>
        <v>7</v>
      </c>
      <c r="K79" s="7">
        <f t="shared" si="10"/>
        <v>17.895323310859638</v>
      </c>
      <c r="L79" s="2">
        <f t="shared" si="9"/>
        <v>2.2029864635966807</v>
      </c>
      <c r="M79" s="3">
        <f t="shared" si="11"/>
        <v>7.0274009780132891</v>
      </c>
      <c r="N79" s="13">
        <f t="shared" si="7"/>
        <v>17.895323310859638</v>
      </c>
      <c r="O79" s="3">
        <f t="shared" si="12"/>
        <v>17.895323310859638</v>
      </c>
    </row>
    <row r="80" spans="9:15" x14ac:dyDescent="0.2">
      <c r="I80" s="5">
        <f t="shared" si="13"/>
        <v>426</v>
      </c>
      <c r="J80" s="6">
        <f t="shared" si="8"/>
        <v>7.1</v>
      </c>
      <c r="K80" s="7">
        <f t="shared" si="10"/>
        <v>17.177953792343491</v>
      </c>
      <c r="L80" s="2">
        <f t="shared" si="9"/>
        <v>2.2344576987909188</v>
      </c>
      <c r="M80" s="3">
        <f t="shared" si="11"/>
        <v>9.2821071468240852</v>
      </c>
      <c r="N80" s="13">
        <f t="shared" si="7"/>
        <v>17.177953792343491</v>
      </c>
      <c r="O80" s="3">
        <f t="shared" si="12"/>
        <v>17.177953792343491</v>
      </c>
    </row>
    <row r="81" spans="9:15" x14ac:dyDescent="0.2">
      <c r="I81" s="5">
        <f t="shared" si="13"/>
        <v>432</v>
      </c>
      <c r="J81" s="6">
        <f t="shared" si="8"/>
        <v>7.2</v>
      </c>
      <c r="K81" s="7">
        <f t="shared" si="10"/>
        <v>16.489341453407537</v>
      </c>
      <c r="L81" s="2">
        <f t="shared" si="9"/>
        <v>2.2659289339851574</v>
      </c>
      <c r="M81" s="3">
        <f t="shared" si="11"/>
        <v>11.798876106907672</v>
      </c>
      <c r="N81" s="13">
        <f t="shared" si="7"/>
        <v>16.489341453407537</v>
      </c>
      <c r="O81" s="3">
        <f t="shared" si="12"/>
        <v>16.489341453407537</v>
      </c>
    </row>
    <row r="82" spans="9:15" x14ac:dyDescent="0.2">
      <c r="I82" s="5">
        <f t="shared" si="13"/>
        <v>438</v>
      </c>
      <c r="J82" s="6">
        <f t="shared" si="8"/>
        <v>7.3</v>
      </c>
      <c r="K82" s="7">
        <f t="shared" si="10"/>
        <v>15.828333505487368</v>
      </c>
      <c r="L82" s="2">
        <f t="shared" si="9"/>
        <v>2.2974001691793955</v>
      </c>
      <c r="M82" s="3">
        <f t="shared" si="11"/>
        <v>14.553150775462496</v>
      </c>
      <c r="N82" s="13">
        <f t="shared" si="7"/>
        <v>15.828333505487368</v>
      </c>
      <c r="O82" s="3">
        <f t="shared" si="12"/>
        <v>15.828333505487368</v>
      </c>
    </row>
    <row r="83" spans="9:15" x14ac:dyDescent="0.2">
      <c r="I83" s="5">
        <f t="shared" si="13"/>
        <v>444</v>
      </c>
      <c r="J83" s="6">
        <f t="shared" si="8"/>
        <v>7.4</v>
      </c>
      <c r="K83" s="7">
        <f t="shared" si="10"/>
        <v>15.193823371833949</v>
      </c>
      <c r="L83" s="2">
        <f t="shared" si="9"/>
        <v>2.328871404373634</v>
      </c>
      <c r="M83" s="3">
        <f t="shared" si="11"/>
        <v>17.51805663513468</v>
      </c>
      <c r="N83" s="13">
        <f t="shared" si="7"/>
        <v>15.193823371833949</v>
      </c>
      <c r="O83" s="3">
        <f t="shared" si="12"/>
        <v>15.193823371833949</v>
      </c>
    </row>
    <row r="84" spans="9:15" x14ac:dyDescent="0.2">
      <c r="I84" s="5">
        <f t="shared" si="13"/>
        <v>450</v>
      </c>
      <c r="J84" s="6">
        <f t="shared" si="8"/>
        <v>7.5</v>
      </c>
      <c r="K84" s="7">
        <f t="shared" si="10"/>
        <v>14.584748835021443</v>
      </c>
      <c r="L84" s="2">
        <f t="shared" si="9"/>
        <v>2.3603426395678722</v>
      </c>
      <c r="M84" s="3">
        <f t="shared" si="11"/>
        <v>20.664663959020668</v>
      </c>
      <c r="N84" s="13">
        <f t="shared" si="7"/>
        <v>14.584748835021443</v>
      </c>
      <c r="O84" s="3">
        <f t="shared" si="12"/>
        <v>14.584748835021443</v>
      </c>
    </row>
    <row r="85" spans="9:15" x14ac:dyDescent="0.2">
      <c r="I85" s="5">
        <f t="shared" si="13"/>
        <v>456</v>
      </c>
      <c r="J85" s="6">
        <f t="shared" si="8"/>
        <v>7.6</v>
      </c>
      <c r="K85" s="7">
        <f t="shared" si="10"/>
        <v>14.000090258715696</v>
      </c>
      <c r="L85" s="2">
        <f t="shared" si="9"/>
        <v>2.3918138747621103</v>
      </c>
      <c r="M85" s="3">
        <f t="shared" si="11"/>
        <v>23.96227008914035</v>
      </c>
      <c r="N85" s="13">
        <f t="shared" si="7"/>
        <v>14.000090258715696</v>
      </c>
      <c r="O85" s="3">
        <f t="shared" si="12"/>
        <v>14.000090258715696</v>
      </c>
    </row>
    <row r="86" spans="9:15" x14ac:dyDescent="0.2">
      <c r="I86" s="5">
        <f t="shared" si="13"/>
        <v>462</v>
      </c>
      <c r="J86" s="6">
        <f t="shared" si="8"/>
        <v>7.7</v>
      </c>
      <c r="K86" s="7">
        <f t="shared" si="10"/>
        <v>13.438868880726794</v>
      </c>
      <c r="L86" s="2">
        <f t="shared" si="9"/>
        <v>2.4232851099563488</v>
      </c>
      <c r="M86" s="3">
        <f t="shared" si="11"/>
        <v>27.378699014080617</v>
      </c>
      <c r="N86" s="13">
        <f t="shared" si="7"/>
        <v>13.438868880726794</v>
      </c>
      <c r="O86" s="3">
        <f t="shared" si="12"/>
        <v>13.438868880726794</v>
      </c>
    </row>
    <row r="87" spans="9:15" x14ac:dyDescent="0.2">
      <c r="I87" s="5">
        <f t="shared" si="13"/>
        <v>468</v>
      </c>
      <c r="J87" s="6">
        <f t="shared" si="8"/>
        <v>7.8</v>
      </c>
      <c r="K87" s="7">
        <f t="shared" si="10"/>
        <v>12.900145174487955</v>
      </c>
      <c r="L87" s="2">
        <f t="shared" si="9"/>
        <v>2.4547563451505869</v>
      </c>
      <c r="M87" s="3">
        <f t="shared" si="11"/>
        <v>30.88061532271481</v>
      </c>
      <c r="N87" s="13">
        <f t="shared" si="7"/>
        <v>12.900145174487955</v>
      </c>
      <c r="O87" s="3">
        <f t="shared" si="12"/>
        <v>12.900145174487955</v>
      </c>
    </row>
    <row r="88" spans="9:15" x14ac:dyDescent="0.2">
      <c r="I88" s="5">
        <f t="shared" si="13"/>
        <v>474</v>
      </c>
      <c r="J88" s="6">
        <f t="shared" si="8"/>
        <v>7.9</v>
      </c>
      <c r="K88" s="7">
        <f t="shared" si="10"/>
        <v>12.383017276217736</v>
      </c>
      <c r="L88" s="2">
        <f t="shared" si="9"/>
        <v>2.4862275803448255</v>
      </c>
      <c r="M88" s="3">
        <f t="shared" si="11"/>
        <v>34.433849470631586</v>
      </c>
      <c r="N88" s="13">
        <f t="shared" si="7"/>
        <v>12.383017276217736</v>
      </c>
      <c r="O88" s="3">
        <f t="shared" si="12"/>
        <v>12.383017276217736</v>
      </c>
    </row>
    <row r="89" spans="9:15" x14ac:dyDescent="0.2">
      <c r="I89" s="5">
        <f t="shared" si="13"/>
        <v>480</v>
      </c>
      <c r="J89" s="6">
        <f t="shared" si="8"/>
        <v>8</v>
      </c>
      <c r="K89" s="7">
        <f t="shared" si="10"/>
        <v>11.886619475132647</v>
      </c>
      <c r="L89" s="2">
        <f t="shared" si="9"/>
        <v>2.5176988155390636</v>
      </c>
      <c r="M89" s="3">
        <f t="shared" si="11"/>
        <v>38.003731185522447</v>
      </c>
      <c r="N89" s="13">
        <f t="shared" si="7"/>
        <v>11.886619475132647</v>
      </c>
      <c r="O89" s="3">
        <f t="shared" si="12"/>
        <v>11.886619475132647</v>
      </c>
    </row>
    <row r="90" spans="9:15" x14ac:dyDescent="0.2">
      <c r="I90" s="5">
        <f t="shared" si="13"/>
        <v>486</v>
      </c>
      <c r="J90" s="6">
        <f t="shared" si="8"/>
        <v>8.1</v>
      </c>
      <c r="K90" s="7">
        <f t="shared" si="10"/>
        <v>11.410120764182512</v>
      </c>
      <c r="L90" s="2">
        <f t="shared" si="9"/>
        <v>2.5491700507333017</v>
      </c>
      <c r="M90" s="3">
        <f t="shared" si="11"/>
        <v>41.555427758364786</v>
      </c>
      <c r="N90" s="13">
        <f t="shared" si="7"/>
        <v>11.410120764182512</v>
      </c>
      <c r="O90" s="3">
        <f t="shared" si="12"/>
        <v>11.410120764182512</v>
      </c>
    </row>
    <row r="91" spans="9:15" x14ac:dyDescent="0.2">
      <c r="I91" s="5">
        <f t="shared" si="13"/>
        <v>492</v>
      </c>
      <c r="J91" s="6">
        <f t="shared" si="8"/>
        <v>8.1999999999999993</v>
      </c>
      <c r="K91" s="7">
        <f t="shared" si="10"/>
        <v>10.952723448882507</v>
      </c>
      <c r="L91" s="2">
        <f t="shared" si="9"/>
        <v>2.5806412859275403</v>
      </c>
      <c r="M91" s="3">
        <f t="shared" si="11"/>
        <v>45.054283919561605</v>
      </c>
      <c r="N91" s="13">
        <f t="shared" si="7"/>
        <v>10.952723448882507</v>
      </c>
      <c r="O91" s="3">
        <f t="shared" si="12"/>
        <v>10.952723448882507</v>
      </c>
    </row>
    <row r="92" spans="9:15" x14ac:dyDescent="0.2">
      <c r="I92" s="5">
        <f t="shared" si="13"/>
        <v>498</v>
      </c>
      <c r="J92" s="6">
        <f t="shared" si="8"/>
        <v>8.3000000000000007</v>
      </c>
      <c r="K92" s="7">
        <f t="shared" si="10"/>
        <v>10.51366181191295</v>
      </c>
      <c r="L92" s="2">
        <f t="shared" si="9"/>
        <v>2.6121125211217788</v>
      </c>
      <c r="M92" s="3">
        <f t="shared" si="11"/>
        <v>48.466159983737079</v>
      </c>
      <c r="N92" s="13">
        <f t="shared" si="7"/>
        <v>10.51366181191295</v>
      </c>
      <c r="O92" s="3">
        <f t="shared" si="12"/>
        <v>10.51366181191295</v>
      </c>
    </row>
    <row r="93" spans="9:15" x14ac:dyDescent="0.2">
      <c r="I93" s="5">
        <f t="shared" si="13"/>
        <v>504</v>
      </c>
      <c r="J93" s="6">
        <f t="shared" si="8"/>
        <v>8.4</v>
      </c>
      <c r="K93" s="7">
        <f t="shared" si="10"/>
        <v>10.092200831251223</v>
      </c>
      <c r="L93" s="2">
        <f t="shared" si="9"/>
        <v>2.6435837563160169</v>
      </c>
      <c r="M93" s="3">
        <f t="shared" si="11"/>
        <v>51.757764963778321</v>
      </c>
      <c r="N93" s="13">
        <f t="shared" si="7"/>
        <v>10.092200831251223</v>
      </c>
      <c r="O93" s="3">
        <f t="shared" si="12"/>
        <v>10.092200831251223</v>
      </c>
    </row>
    <row r="94" spans="9:15" x14ac:dyDescent="0.2">
      <c r="I94" s="5">
        <f t="shared" si="13"/>
        <v>510</v>
      </c>
      <c r="J94" s="6">
        <f t="shared" si="8"/>
        <v>8.5</v>
      </c>
      <c r="K94" s="7">
        <f t="shared" si="10"/>
        <v>9.6876349496898939</v>
      </c>
      <c r="L94" s="2">
        <f t="shared" si="9"/>
        <v>2.6750549915102551</v>
      </c>
      <c r="M94" s="3">
        <f t="shared" si="11"/>
        <v>54.896981403801725</v>
      </c>
      <c r="N94" s="13">
        <f t="shared" si="7"/>
        <v>9.6876349496898939</v>
      </c>
      <c r="O94" s="3">
        <f t="shared" si="12"/>
        <v>9.6876349496898939</v>
      </c>
    </row>
    <row r="95" spans="9:15" x14ac:dyDescent="0.2">
      <c r="I95" s="5">
        <f t="shared" si="13"/>
        <v>516</v>
      </c>
      <c r="J95" s="6">
        <f t="shared" si="8"/>
        <v>8.6</v>
      </c>
      <c r="K95" s="7">
        <f t="shared" si="10"/>
        <v>9.2992868936812059</v>
      </c>
      <c r="L95" s="2">
        <f t="shared" si="9"/>
        <v>2.7065262267044936</v>
      </c>
      <c r="M95" s="3">
        <f t="shared" si="11"/>
        <v>57.853178761524084</v>
      </c>
      <c r="N95" s="13">
        <f t="shared" si="7"/>
        <v>9.2992868936812059</v>
      </c>
      <c r="O95" s="3">
        <f t="shared" si="12"/>
        <v>9.2992868936812059</v>
      </c>
    </row>
    <row r="96" spans="9:15" x14ac:dyDescent="0.2">
      <c r="I96" s="5">
        <f t="shared" si="13"/>
        <v>522</v>
      </c>
      <c r="J96" s="6">
        <f t="shared" si="8"/>
        <v>8.6999999999999993</v>
      </c>
      <c r="K96" s="7">
        <f t="shared" si="10"/>
        <v>8.9265065395305037</v>
      </c>
      <c r="L96" s="2">
        <f t="shared" si="9"/>
        <v>2.7379974618987317</v>
      </c>
      <c r="M96" s="3">
        <f t="shared" si="11"/>
        <v>60.597512282244828</v>
      </c>
      <c r="N96" s="13">
        <f t="shared" si="7"/>
        <v>8.9265065395305037</v>
      </c>
      <c r="O96" s="3">
        <f t="shared" si="12"/>
        <v>8.9265065395305037</v>
      </c>
    </row>
    <row r="97" spans="9:15" x14ac:dyDescent="0.2">
      <c r="I97" s="5">
        <f t="shared" si="13"/>
        <v>528</v>
      </c>
      <c r="J97" s="6">
        <f t="shared" si="8"/>
        <v>8.8000000000000007</v>
      </c>
      <c r="K97" s="7">
        <f t="shared" si="10"/>
        <v>8.5686698250405051</v>
      </c>
      <c r="L97" s="2">
        <f t="shared" si="9"/>
        <v>2.7694686970929703</v>
      </c>
      <c r="M97" s="3">
        <f t="shared" si="11"/>
        <v>63.103204448213425</v>
      </c>
      <c r="N97" s="13">
        <f t="shared" si="7"/>
        <v>8.5686698250405051</v>
      </c>
      <c r="O97" s="3">
        <f t="shared" si="12"/>
        <v>8.5686698250405051</v>
      </c>
    </row>
    <row r="98" spans="9:15" x14ac:dyDescent="0.2">
      <c r="I98" s="5">
        <f t="shared" si="13"/>
        <v>534</v>
      </c>
      <c r="J98" s="6">
        <f t="shared" si="8"/>
        <v>8.9</v>
      </c>
      <c r="K98" s="7">
        <f t="shared" si="10"/>
        <v>8.2251777047845422</v>
      </c>
      <c r="L98" s="2">
        <f t="shared" si="9"/>
        <v>2.8009399322872084</v>
      </c>
      <c r="M98" s="3">
        <f t="shared" si="11"/>
        <v>65.345806257169031</v>
      </c>
      <c r="N98" s="13">
        <f t="shared" ref="N98:N161" si="14">(4.34*($F$11))*EXP(-1.3*(L98))</f>
        <v>8.2251777047845422</v>
      </c>
      <c r="O98" s="3">
        <f t="shared" si="12"/>
        <v>8.2251777047845422</v>
      </c>
    </row>
    <row r="99" spans="9:15" x14ac:dyDescent="0.2">
      <c r="I99" s="5">
        <f t="shared" si="13"/>
        <v>540</v>
      </c>
      <c r="J99" s="6">
        <f t="shared" si="8"/>
        <v>9</v>
      </c>
      <c r="K99" s="7">
        <f t="shared" si="10"/>
        <v>7.895455147259673</v>
      </c>
      <c r="L99" s="2">
        <f t="shared" si="9"/>
        <v>2.8324111674814465</v>
      </c>
      <c r="M99" s="3">
        <f t="shared" si="11"/>
        <v>67.303435780660379</v>
      </c>
      <c r="N99" s="13">
        <f t="shared" si="14"/>
        <v>7.895455147259673</v>
      </c>
      <c r="O99" s="3">
        <f t="shared" si="12"/>
        <v>7.895455147259673</v>
      </c>
    </row>
    <row r="100" spans="9:15" x14ac:dyDescent="0.2">
      <c r="I100" s="5">
        <f t="shared" si="13"/>
        <v>546</v>
      </c>
      <c r="J100" s="6">
        <f t="shared" si="8"/>
        <v>9.1</v>
      </c>
      <c r="K100" s="7">
        <f t="shared" si="10"/>
        <v>7.5789501722409502</v>
      </c>
      <c r="L100" s="2">
        <f t="shared" si="9"/>
        <v>2.8638824026756851</v>
      </c>
      <c r="M100" s="3">
        <f t="shared" si="11"/>
        <v>68.956991674437973</v>
      </c>
      <c r="N100" s="13">
        <f t="shared" si="14"/>
        <v>7.5789501722409502</v>
      </c>
      <c r="O100" s="3">
        <f t="shared" si="12"/>
        <v>7.5789501722409502</v>
      </c>
    </row>
    <row r="101" spans="9:15" x14ac:dyDescent="0.2">
      <c r="I101" s="5">
        <f t="shared" si="13"/>
        <v>552</v>
      </c>
      <c r="J101" s="6">
        <f t="shared" si="8"/>
        <v>9.1999999999999993</v>
      </c>
      <c r="K101" s="7">
        <f t="shared" si="10"/>
        <v>7.2751329267252451</v>
      </c>
      <c r="L101" s="2">
        <f t="shared" si="9"/>
        <v>2.8953536378699232</v>
      </c>
      <c r="M101" s="3">
        <f t="shared" si="11"/>
        <v>70.290339557617258</v>
      </c>
      <c r="N101" s="13">
        <f t="shared" si="14"/>
        <v>7.2751329267252451</v>
      </c>
      <c r="O101" s="3">
        <f t="shared" si="12"/>
        <v>7.2751329267252451</v>
      </c>
    </row>
    <row r="102" spans="9:15" x14ac:dyDescent="0.2">
      <c r="I102" s="5">
        <f t="shared" si="13"/>
        <v>558</v>
      </c>
      <c r="J102" s="6">
        <f t="shared" si="8"/>
        <v>9.3000000000000007</v>
      </c>
      <c r="K102" s="7">
        <f t="shared" si="10"/>
        <v>6.9834947979176585</v>
      </c>
      <c r="L102" s="2">
        <f t="shared" si="9"/>
        <v>2.9268248730641617</v>
      </c>
      <c r="M102" s="3">
        <f t="shared" si="11"/>
        <v>71.29046944203894</v>
      </c>
      <c r="N102" s="13">
        <f t="shared" si="14"/>
        <v>6.9834947979176585</v>
      </c>
      <c r="O102" s="3">
        <f t="shared" si="12"/>
        <v>6.9834947979176585</v>
      </c>
    </row>
    <row r="103" spans="9:15" x14ac:dyDescent="0.2">
      <c r="I103" s="5">
        <f t="shared" si="13"/>
        <v>564</v>
      </c>
      <c r="J103" s="6">
        <f t="shared" si="8"/>
        <v>9.4</v>
      </c>
      <c r="K103" s="7">
        <f t="shared" si="10"/>
        <v>6.7035475617756841</v>
      </c>
      <c r="L103" s="2">
        <f t="shared" si="9"/>
        <v>2.9582961082583998</v>
      </c>
      <c r="M103" s="3">
        <f t="shared" si="11"/>
        <v>71.947622675727629</v>
      </c>
      <c r="N103" s="13">
        <f t="shared" si="14"/>
        <v>6.7035475617756841</v>
      </c>
      <c r="O103" s="3">
        <f t="shared" si="12"/>
        <v>6.7035475617756841</v>
      </c>
    </row>
    <row r="104" spans="9:15" x14ac:dyDescent="0.2">
      <c r="I104" s="5">
        <f t="shared" si="13"/>
        <v>570</v>
      </c>
      <c r="J104" s="6">
        <f t="shared" si="8"/>
        <v>9.5</v>
      </c>
      <c r="K104" s="7">
        <f t="shared" si="10"/>
        <v>6.4348225656856251</v>
      </c>
      <c r="L104" s="2">
        <f t="shared" si="9"/>
        <v>2.9897673434526379</v>
      </c>
      <c r="M104" s="3">
        <f t="shared" si="11"/>
        <v>72.255387161812735</v>
      </c>
      <c r="N104" s="13">
        <f t="shared" si="14"/>
        <v>6.4348225656856251</v>
      </c>
      <c r="O104" s="3">
        <f t="shared" si="12"/>
        <v>6.4348225656856251</v>
      </c>
    </row>
    <row r="105" spans="9:15" x14ac:dyDescent="0.2">
      <c r="I105" s="5">
        <f t="shared" si="13"/>
        <v>576</v>
      </c>
      <c r="J105" s="6">
        <f t="shared" si="8"/>
        <v>9.6</v>
      </c>
      <c r="K105" s="7">
        <f t="shared" si="10"/>
        <v>6.1768699439030659</v>
      </c>
      <c r="L105" s="2">
        <f t="shared" si="9"/>
        <v>3.0212385786468765</v>
      </c>
      <c r="M105" s="3">
        <f t="shared" si="11"/>
        <v>72.210759923824028</v>
      </c>
      <c r="N105" s="13">
        <f t="shared" si="14"/>
        <v>6.1768699439030659</v>
      </c>
      <c r="O105" s="3">
        <f t="shared" si="12"/>
        <v>6.1768699439030659</v>
      </c>
    </row>
    <row r="106" spans="9:15" x14ac:dyDescent="0.2">
      <c r="I106" s="5">
        <f t="shared" si="13"/>
        <v>582</v>
      </c>
      <c r="J106" s="6">
        <f t="shared" si="8"/>
        <v>9.6999999999999993</v>
      </c>
      <c r="K106" s="7">
        <f t="shared" si="10"/>
        <v>5.929257864443982</v>
      </c>
      <c r="L106" s="2">
        <f t="shared" si="9"/>
        <v>3.0527098138411146</v>
      </c>
      <c r="M106" s="3">
        <f t="shared" si="11"/>
        <v>71.814176406888123</v>
      </c>
      <c r="N106" s="13">
        <f t="shared" si="14"/>
        <v>5.929257864443982</v>
      </c>
      <c r="O106" s="3">
        <f t="shared" si="12"/>
        <v>5.929257864443982</v>
      </c>
    </row>
    <row r="107" spans="9:15" x14ac:dyDescent="0.2">
      <c r="I107" s="5">
        <f t="shared" si="13"/>
        <v>588</v>
      </c>
      <c r="J107" s="6">
        <f t="shared" si="8"/>
        <v>9.8000000000000007</v>
      </c>
      <c r="K107" s="7">
        <f t="shared" si="10"/>
        <v>5.6915718061656628</v>
      </c>
      <c r="L107" s="2">
        <f t="shared" si="9"/>
        <v>3.0841810490353532</v>
      </c>
      <c r="M107" s="3">
        <f t="shared" si="11"/>
        <v>71.06950622892289</v>
      </c>
      <c r="N107" s="13">
        <f t="shared" si="14"/>
        <v>5.6915718061656628</v>
      </c>
      <c r="O107" s="3">
        <f t="shared" si="12"/>
        <v>5.6915718061656628</v>
      </c>
    </row>
    <row r="108" spans="9:15" x14ac:dyDescent="0.2">
      <c r="I108" s="5">
        <f t="shared" si="13"/>
        <v>594</v>
      </c>
      <c r="J108" s="6">
        <f t="shared" si="8"/>
        <v>9.9</v>
      </c>
      <c r="K108" s="7">
        <f t="shared" si="10"/>
        <v>5.4634138648273591</v>
      </c>
      <c r="L108" s="2">
        <f t="shared" si="9"/>
        <v>3.1156522842295913</v>
      </c>
      <c r="M108" s="3">
        <f t="shared" si="11"/>
        <v>69.984015423287019</v>
      </c>
      <c r="N108" s="13">
        <f t="shared" si="14"/>
        <v>5.4634138648273591</v>
      </c>
      <c r="O108" s="3">
        <f t="shared" si="12"/>
        <v>5.4634138648273591</v>
      </c>
    </row>
    <row r="109" spans="9:15" x14ac:dyDescent="0.2">
      <c r="I109" s="5">
        <f t="shared" si="13"/>
        <v>600</v>
      </c>
      <c r="J109" s="6">
        <f t="shared" si="8"/>
        <v>10</v>
      </c>
      <c r="K109" s="7">
        <f t="shared" si="10"/>
        <v>5.2444020869687673</v>
      </c>
      <c r="L109" s="2">
        <f t="shared" si="9"/>
        <v>3.1471235194238298</v>
      </c>
      <c r="M109" s="3">
        <f t="shared" si="11"/>
        <v>68.568295541297687</v>
      </c>
      <c r="N109" s="13">
        <f t="shared" si="14"/>
        <v>5.2444020869687673</v>
      </c>
      <c r="O109" s="3">
        <f t="shared" si="12"/>
        <v>5.2444020869687673</v>
      </c>
    </row>
    <row r="110" spans="9:15" x14ac:dyDescent="0.2">
      <c r="I110" s="5">
        <f t="shared" si="13"/>
        <v>606</v>
      </c>
      <c r="J110" s="6">
        <f t="shared" si="8"/>
        <v>10.1</v>
      </c>
      <c r="K110" s="7">
        <f t="shared" si="10"/>
        <v>5.0341698304914084</v>
      </c>
      <c r="L110" s="2">
        <f t="shared" si="9"/>
        <v>3.178594754618068</v>
      </c>
      <c r="M110" s="3">
        <f t="shared" si="11"/>
        <v>66.836160306390411</v>
      </c>
      <c r="N110" s="13">
        <f t="shared" si="14"/>
        <v>5.0341698304914084</v>
      </c>
      <c r="O110" s="3">
        <f t="shared" si="12"/>
        <v>5.0341698304914084</v>
      </c>
    </row>
    <row r="111" spans="9:15" x14ac:dyDescent="0.2">
      <c r="I111" s="5">
        <f t="shared" si="13"/>
        <v>612</v>
      </c>
      <c r="J111" s="6">
        <f t="shared" si="8"/>
        <v>10.199999999999999</v>
      </c>
      <c r="K111" s="7">
        <f t="shared" si="10"/>
        <v>4.8323651508723167</v>
      </c>
      <c r="L111" s="2">
        <f t="shared" si="9"/>
        <v>3.2100659898123061</v>
      </c>
      <c r="M111" s="3">
        <f t="shared" si="11"/>
        <v>64.804510828306164</v>
      </c>
      <c r="N111" s="13">
        <f t="shared" si="14"/>
        <v>4.8323651508723167</v>
      </c>
      <c r="O111" s="3">
        <f t="shared" si="12"/>
        <v>4.8323651508723167</v>
      </c>
    </row>
    <row r="112" spans="9:15" x14ac:dyDescent="0.2">
      <c r="I112" s="5">
        <f t="shared" si="13"/>
        <v>618</v>
      </c>
      <c r="J112" s="6">
        <f t="shared" si="8"/>
        <v>10.3</v>
      </c>
      <c r="K112" s="7">
        <f t="shared" si="10"/>
        <v>4.6386502119825623</v>
      </c>
      <c r="L112" s="2">
        <f t="shared" si="9"/>
        <v>3.2415372250065446</v>
      </c>
      <c r="M112" s="3">
        <f t="shared" si="11"/>
        <v>62.493170692462542</v>
      </c>
      <c r="N112" s="13">
        <f t="shared" si="14"/>
        <v>4.6386502119825623</v>
      </c>
      <c r="O112" s="3">
        <f t="shared" si="12"/>
        <v>4.6386502119825623</v>
      </c>
    </row>
    <row r="113" spans="9:15" x14ac:dyDescent="0.2">
      <c r="I113" s="5">
        <f t="shared" si="13"/>
        <v>624</v>
      </c>
      <c r="J113" s="6">
        <f t="shared" si="8"/>
        <v>10.4</v>
      </c>
      <c r="K113" s="7">
        <f t="shared" si="10"/>
        <v>4.4527007205243461</v>
      </c>
      <c r="L113" s="2">
        <f t="shared" si="9"/>
        <v>3.2730084602007827</v>
      </c>
      <c r="M113" s="3">
        <f t="shared" si="11"/>
        <v>59.924692533606247</v>
      </c>
      <c r="N113" s="13">
        <f t="shared" si="14"/>
        <v>4.4527007205243461</v>
      </c>
      <c r="O113" s="3">
        <f t="shared" si="12"/>
        <v>4.4527007205243461</v>
      </c>
    </row>
    <row r="114" spans="9:15" x14ac:dyDescent="0.2">
      <c r="I114" s="5">
        <f t="shared" si="13"/>
        <v>630</v>
      </c>
      <c r="J114" s="6">
        <f t="shared" si="8"/>
        <v>10.5</v>
      </c>
      <c r="K114" s="7">
        <f t="shared" si="10"/>
        <v>4.2742053831397069</v>
      </c>
      <c r="L114" s="2">
        <f t="shared" si="9"/>
        <v>3.3044796953950213</v>
      </c>
      <c r="M114" s="3">
        <f t="shared" si="11"/>
        <v>57.124137981080587</v>
      </c>
      <c r="N114" s="13">
        <f t="shared" si="14"/>
        <v>4.2742053831397069</v>
      </c>
      <c r="O114" s="3">
        <f t="shared" si="12"/>
        <v>4.2742053831397069</v>
      </c>
    </row>
    <row r="115" spans="9:15" x14ac:dyDescent="0.2">
      <c r="I115" s="5">
        <f t="shared" si="13"/>
        <v>636</v>
      </c>
      <c r="J115" s="6">
        <f t="shared" si="8"/>
        <v>10.6</v>
      </c>
      <c r="K115" s="7">
        <f t="shared" si="10"/>
        <v>4.1028653852822004</v>
      </c>
      <c r="L115" s="2">
        <f t="shared" si="9"/>
        <v>3.3359509305892594</v>
      </c>
      <c r="M115" s="3">
        <f t="shared" si="11"/>
        <v>54.118833122868843</v>
      </c>
      <c r="N115" s="13">
        <f t="shared" si="14"/>
        <v>4.1028653852822004</v>
      </c>
      <c r="O115" s="3">
        <f t="shared" si="12"/>
        <v>4.1028653852822004</v>
      </c>
    </row>
    <row r="116" spans="9:15" x14ac:dyDescent="0.2">
      <c r="I116" s="5">
        <f t="shared" si="13"/>
        <v>642</v>
      </c>
      <c r="J116" s="6">
        <f t="shared" si="8"/>
        <v>10.7</v>
      </c>
      <c r="K116" s="7">
        <f t="shared" si="10"/>
        <v>3.9383938909789755</v>
      </c>
      <c r="L116" s="2">
        <f t="shared" si="9"/>
        <v>3.3674221657834975</v>
      </c>
      <c r="M116" s="3">
        <f t="shared" si="11"/>
        <v>50.93810187444236</v>
      </c>
      <c r="N116" s="13">
        <f t="shared" si="14"/>
        <v>3.9383938909789755</v>
      </c>
      <c r="O116" s="3">
        <f t="shared" si="12"/>
        <v>3.9383938909789755</v>
      </c>
    </row>
    <row r="117" spans="9:15" x14ac:dyDescent="0.2">
      <c r="I117" s="5">
        <f t="shared" si="13"/>
        <v>648</v>
      </c>
      <c r="J117" s="6">
        <f t="shared" si="8"/>
        <v>10.8</v>
      </c>
      <c r="K117" s="7">
        <f t="shared" si="10"/>
        <v>3.7805155626458933</v>
      </c>
      <c r="L117" s="2">
        <f t="shared" si="9"/>
        <v>3.3988934009777361</v>
      </c>
      <c r="M117" s="3">
        <f t="shared" si="11"/>
        <v>47.612979854038528</v>
      </c>
      <c r="N117" s="13">
        <f t="shared" si="14"/>
        <v>3.7805155626458933</v>
      </c>
      <c r="O117" s="3">
        <f t="shared" si="12"/>
        <v>3.7805155626458933</v>
      </c>
    </row>
    <row r="118" spans="9:15" x14ac:dyDescent="0.2">
      <c r="I118" s="5">
        <f t="shared" si="13"/>
        <v>654</v>
      </c>
      <c r="J118" s="6">
        <f t="shared" si="8"/>
        <v>10.9</v>
      </c>
      <c r="K118" s="7">
        <f t="shared" si="10"/>
        <v>3.6289661001518354</v>
      </c>
      <c r="L118" s="2">
        <f t="shared" si="9"/>
        <v>3.4303646361719746</v>
      </c>
      <c r="M118" s="3">
        <f t="shared" si="11"/>
        <v>44.175911556195814</v>
      </c>
      <c r="N118" s="13">
        <f t="shared" si="14"/>
        <v>3.6289661001518354</v>
      </c>
      <c r="O118" s="3">
        <f t="shared" si="12"/>
        <v>3.6289661001518354</v>
      </c>
    </row>
    <row r="119" spans="9:15" x14ac:dyDescent="0.2">
      <c r="I119" s="5">
        <f t="shared" si="13"/>
        <v>660</v>
      </c>
      <c r="J119" s="6">
        <f t="shared" si="8"/>
        <v>11</v>
      </c>
      <c r="K119" s="7">
        <f t="shared" si="10"/>
        <v>3.4834917983605118</v>
      </c>
      <c r="L119" s="2">
        <f t="shared" si="9"/>
        <v>3.4618358713662127</v>
      </c>
      <c r="M119" s="3">
        <f t="shared" si="11"/>
        <v>40.66043377834103</v>
      </c>
      <c r="N119" s="13">
        <f t="shared" si="14"/>
        <v>3.4834917983605118</v>
      </c>
      <c r="O119" s="3">
        <f t="shared" si="12"/>
        <v>3.4834917983605118</v>
      </c>
    </row>
    <row r="120" spans="9:15" x14ac:dyDescent="0.2">
      <c r="I120" s="5">
        <f t="shared" si="13"/>
        <v>666</v>
      </c>
      <c r="J120" s="6">
        <f t="shared" si="8"/>
        <v>11.1</v>
      </c>
      <c r="K120" s="7">
        <f t="shared" si="10"/>
        <v>3.343849122409059</v>
      </c>
      <c r="L120" s="2">
        <f t="shared" si="9"/>
        <v>3.4933071065604508</v>
      </c>
      <c r="M120" s="3">
        <f t="shared" si="11"/>
        <v>37.100848389357182</v>
      </c>
      <c r="N120" s="13">
        <f t="shared" si="14"/>
        <v>3.343849122409059</v>
      </c>
      <c r="O120" s="3">
        <f t="shared" si="12"/>
        <v>3.343849122409059</v>
      </c>
    </row>
    <row r="121" spans="9:15" x14ac:dyDescent="0.2">
      <c r="I121" s="5">
        <f t="shared" si="13"/>
        <v>672</v>
      </c>
      <c r="J121" s="6">
        <f t="shared" si="8"/>
        <v>11.2</v>
      </c>
      <c r="K121" s="7">
        <f t="shared" si="10"/>
        <v>3.2098043000124994</v>
      </c>
      <c r="L121" s="2">
        <f t="shared" si="9"/>
        <v>3.524778341754689</v>
      </c>
      <c r="M121" s="3">
        <f t="shared" si="11"/>
        <v>33.531887633054566</v>
      </c>
      <c r="N121" s="13">
        <f t="shared" si="14"/>
        <v>3.2098043000124994</v>
      </c>
      <c r="O121" s="3">
        <f t="shared" si="12"/>
        <v>3.2098043000124994</v>
      </c>
    </row>
    <row r="122" spans="9:15" x14ac:dyDescent="0.2">
      <c r="I122" s="5">
        <f t="shared" si="13"/>
        <v>678</v>
      </c>
      <c r="J122" s="6">
        <f t="shared" si="8"/>
        <v>11.3</v>
      </c>
      <c r="K122" s="7">
        <f t="shared" si="10"/>
        <v>3.0811329301114188</v>
      </c>
      <c r="L122" s="2">
        <f t="shared" si="9"/>
        <v>3.5562495769489275</v>
      </c>
      <c r="M122" s="3">
        <f t="shared" si="11"/>
        <v>29.98837523230878</v>
      </c>
      <c r="N122" s="13">
        <f t="shared" si="14"/>
        <v>3.0811329301114188</v>
      </c>
      <c r="O122" s="3">
        <f t="shared" si="12"/>
        <v>3.0811329301114188</v>
      </c>
    </row>
    <row r="123" spans="9:15" x14ac:dyDescent="0.2">
      <c r="I123" s="5">
        <f t="shared" si="13"/>
        <v>684</v>
      </c>
      <c r="J123" s="6">
        <f t="shared" si="8"/>
        <v>11.4</v>
      </c>
      <c r="K123" s="7">
        <f t="shared" si="10"/>
        <v>2.9576196072078322</v>
      </c>
      <c r="L123" s="2">
        <f t="shared" si="9"/>
        <v>3.5877208121431661</v>
      </c>
      <c r="M123" s="3">
        <f t="shared" si="11"/>
        <v>26.504886600601569</v>
      </c>
      <c r="N123" s="13">
        <f t="shared" si="14"/>
        <v>2.9576196072078322</v>
      </c>
      <c r="O123" s="3">
        <f t="shared" si="12"/>
        <v>2.9576196072078322</v>
      </c>
    </row>
    <row r="124" spans="9:15" x14ac:dyDescent="0.2">
      <c r="I124" s="5">
        <f t="shared" si="13"/>
        <v>690</v>
      </c>
      <c r="J124" s="6">
        <f t="shared" si="8"/>
        <v>11.5</v>
      </c>
      <c r="K124" s="7">
        <f t="shared" si="10"/>
        <v>2.8390575607602506</v>
      </c>
      <c r="L124" s="2">
        <f t="shared" si="9"/>
        <v>3.6191920473374042</v>
      </c>
      <c r="M124" s="3">
        <f t="shared" si="11"/>
        <v>23.115411476412714</v>
      </c>
      <c r="N124" s="13">
        <f t="shared" si="14"/>
        <v>2.8390575607602506</v>
      </c>
      <c r="O124" s="3">
        <f t="shared" si="12"/>
        <v>2.8390575607602506</v>
      </c>
    </row>
    <row r="125" spans="9:15" x14ac:dyDescent="0.2">
      <c r="I125" s="5">
        <f t="shared" si="13"/>
        <v>696</v>
      </c>
      <c r="J125" s="6">
        <f t="shared" si="8"/>
        <v>11.6</v>
      </c>
      <c r="K125" s="7">
        <f t="shared" si="10"/>
        <v>2.72524830903434</v>
      </c>
      <c r="L125" s="2">
        <f t="shared" si="9"/>
        <v>3.6506632825316423</v>
      </c>
      <c r="M125" s="3">
        <f t="shared" si="11"/>
        <v>19.85302227226709</v>
      </c>
      <c r="N125" s="13">
        <f t="shared" si="14"/>
        <v>2.72524830903434</v>
      </c>
      <c r="O125" s="3">
        <f t="shared" si="12"/>
        <v>2.72524830903434</v>
      </c>
    </row>
    <row r="126" spans="9:15" x14ac:dyDescent="0.2">
      <c r="I126" s="5">
        <f t="shared" si="13"/>
        <v>702</v>
      </c>
      <c r="J126" s="6">
        <f t="shared" si="8"/>
        <v>11.7</v>
      </c>
      <c r="K126" s="7">
        <f t="shared" si="10"/>
        <v>2.6160013268296352</v>
      </c>
      <c r="L126" s="2">
        <f t="shared" si="9"/>
        <v>3.6821345177258804</v>
      </c>
      <c r="M126" s="3">
        <f t="shared" si="11"/>
        <v>16.749551374485311</v>
      </c>
      <c r="N126" s="13">
        <f t="shared" si="14"/>
        <v>2.6160013268296352</v>
      </c>
      <c r="O126" s="3">
        <f t="shared" si="12"/>
        <v>2.6160013268296352</v>
      </c>
    </row>
    <row r="127" spans="9:15" x14ac:dyDescent="0.2">
      <c r="I127" s="5">
        <f t="shared" si="13"/>
        <v>708</v>
      </c>
      <c r="J127" s="6">
        <f t="shared" si="8"/>
        <v>11.8</v>
      </c>
      <c r="K127" s="7">
        <f t="shared" si="10"/>
        <v>2.5111337265261184</v>
      </c>
      <c r="L127" s="2">
        <f t="shared" si="9"/>
        <v>3.7136057529201194</v>
      </c>
      <c r="M127" s="3">
        <f t="shared" si="11"/>
        <v>13.835280542345661</v>
      </c>
      <c r="N127" s="13">
        <f t="shared" si="14"/>
        <v>2.5111337265261184</v>
      </c>
      <c r="O127" s="3">
        <f t="shared" si="12"/>
        <v>2.5111337265261184</v>
      </c>
    </row>
    <row r="128" spans="9:15" x14ac:dyDescent="0.2">
      <c r="I128" s="5">
        <f t="shared" si="13"/>
        <v>714</v>
      </c>
      <c r="J128" s="6">
        <f t="shared" si="8"/>
        <v>11.9</v>
      </c>
      <c r="K128" s="7">
        <f t="shared" si="10"/>
        <v>2.410469951916665</v>
      </c>
      <c r="L128" s="2">
        <f t="shared" si="9"/>
        <v>3.7450769881143575</v>
      </c>
      <c r="M128" s="3">
        <f t="shared" si="11"/>
        <v>11.138645437311784</v>
      </c>
      <c r="N128" s="13">
        <f t="shared" si="14"/>
        <v>2.410469951916665</v>
      </c>
      <c r="O128" s="3">
        <f t="shared" si="12"/>
        <v>2.410469951916665</v>
      </c>
    </row>
    <row r="129" spans="9:15" x14ac:dyDescent="0.2">
      <c r="I129" s="5">
        <f t="shared" si="13"/>
        <v>720</v>
      </c>
      <c r="J129" s="6">
        <f t="shared" si="8"/>
        <v>12</v>
      </c>
      <c r="K129" s="7">
        <f t="shared" si="10"/>
        <v>2.3138414843127988</v>
      </c>
      <c r="L129" s="2">
        <f t="shared" si="9"/>
        <v>3.7765482233085956</v>
      </c>
      <c r="M129" s="3">
        <f t="shared" si="11"/>
        <v>8.6859581653456406</v>
      </c>
      <c r="N129" s="13">
        <f t="shared" si="14"/>
        <v>2.3138414843127988</v>
      </c>
      <c r="O129" s="3">
        <f t="shared" si="12"/>
        <v>2.3138414843127988</v>
      </c>
    </row>
    <row r="130" spans="9:15" x14ac:dyDescent="0.2">
      <c r="I130" s="5">
        <f t="shared" si="13"/>
        <v>726</v>
      </c>
      <c r="J130" s="6">
        <f t="shared" si="8"/>
        <v>12.1</v>
      </c>
      <c r="K130" s="7">
        <f t="shared" si="10"/>
        <v>2.2210865604318286</v>
      </c>
      <c r="L130" s="2">
        <f t="shared" si="9"/>
        <v>3.8080194585028337</v>
      </c>
      <c r="M130" s="3">
        <f t="shared" si="11"/>
        <v>6.5011505395691822</v>
      </c>
      <c r="N130" s="13">
        <f t="shared" si="14"/>
        <v>2.2210865604318286</v>
      </c>
      <c r="O130" s="3">
        <f t="shared" si="12"/>
        <v>2.2210865604318286</v>
      </c>
    </row>
    <row r="131" spans="9:15" x14ac:dyDescent="0.2">
      <c r="I131" s="5">
        <f t="shared" si="13"/>
        <v>732</v>
      </c>
      <c r="J131" s="6">
        <f t="shared" si="8"/>
        <v>12.2</v>
      </c>
      <c r="K131" s="7">
        <f t="shared" si="10"/>
        <v>2.1320499015929926</v>
      </c>
      <c r="L131" s="2">
        <f t="shared" si="9"/>
        <v>3.8394906936970719</v>
      </c>
      <c r="M131" s="3">
        <f t="shared" si="11"/>
        <v>4.6055405683583022</v>
      </c>
      <c r="N131" s="13">
        <f t="shared" si="14"/>
        <v>2.1320499015929926</v>
      </c>
      <c r="O131" s="3">
        <f t="shared" si="12"/>
        <v>2.1320499015929926</v>
      </c>
    </row>
    <row r="132" spans="9:15" x14ac:dyDescent="0.2">
      <c r="I132" s="5">
        <f t="shared" si="13"/>
        <v>738</v>
      </c>
      <c r="J132" s="6">
        <f t="shared" si="8"/>
        <v>12.3</v>
      </c>
      <c r="K132" s="7">
        <f t="shared" si="10"/>
        <v>2.046582453769346</v>
      </c>
      <c r="L132" s="2">
        <f t="shared" si="9"/>
        <v>3.8709619288913109</v>
      </c>
      <c r="M132" s="3">
        <f t="shared" si="11"/>
        <v>3.0176244473354914</v>
      </c>
      <c r="N132" s="13">
        <f t="shared" si="14"/>
        <v>2.046582453769346</v>
      </c>
      <c r="O132" s="3">
        <f t="shared" si="12"/>
        <v>2.046582453769346</v>
      </c>
    </row>
    <row r="133" spans="9:15" x14ac:dyDescent="0.2">
      <c r="I133" s="5">
        <f t="shared" si="13"/>
        <v>744</v>
      </c>
      <c r="J133" s="6">
        <f t="shared" si="8"/>
        <v>12.4</v>
      </c>
      <c r="K133" s="7">
        <f t="shared" si="10"/>
        <v>1.9645411380601638</v>
      </c>
      <c r="L133" s="2">
        <f t="shared" si="9"/>
        <v>3.902433164085549</v>
      </c>
      <c r="M133" s="3">
        <f t="shared" si="11"/>
        <v>1.7528960848747053</v>
      </c>
      <c r="N133" s="13">
        <f t="shared" si="14"/>
        <v>1.9645411380601638</v>
      </c>
      <c r="O133" s="3">
        <f t="shared" si="12"/>
        <v>1.9645411380601638</v>
      </c>
    </row>
    <row r="134" spans="9:15" x14ac:dyDescent="0.2">
      <c r="I134" s="5">
        <f t="shared" si="13"/>
        <v>750</v>
      </c>
      <c r="J134" s="6">
        <f t="shared" si="8"/>
        <v>12.5</v>
      </c>
      <c r="K134" s="7">
        <f t="shared" si="10"/>
        <v>1.8857886111661601</v>
      </c>
      <c r="L134" s="2">
        <f t="shared" si="9"/>
        <v>3.9339043992797871</v>
      </c>
      <c r="M134" s="3">
        <f t="shared" si="11"/>
        <v>0.82369592207747488</v>
      </c>
      <c r="N134" s="13">
        <f t="shared" si="14"/>
        <v>1.8857886111661601</v>
      </c>
      <c r="O134" s="3">
        <f t="shared" si="12"/>
        <v>1.8857886111661601</v>
      </c>
    </row>
    <row r="135" spans="9:15" x14ac:dyDescent="0.2">
      <c r="I135" s="5">
        <f t="shared" si="13"/>
        <v>756</v>
      </c>
      <c r="J135" s="6">
        <f t="shared" si="8"/>
        <v>12.6</v>
      </c>
      <c r="K135" s="7">
        <f t="shared" si="10"/>
        <v>1.8101930354665261</v>
      </c>
      <c r="L135" s="2">
        <f t="shared" si="9"/>
        <v>3.9653756344740252</v>
      </c>
      <c r="M135" s="3">
        <f t="shared" si="11"/>
        <v>0.23909052234272576</v>
      </c>
      <c r="N135" s="13">
        <f t="shared" si="14"/>
        <v>1.8101930354665261</v>
      </c>
      <c r="O135" s="3">
        <f t="shared" si="12"/>
        <v>1.8101930354665261</v>
      </c>
    </row>
    <row r="136" spans="9:15" x14ac:dyDescent="0.2">
      <c r="I136" s="5">
        <f t="shared" si="13"/>
        <v>762</v>
      </c>
      <c r="J136" s="6">
        <f t="shared" si="8"/>
        <v>12.7</v>
      </c>
      <c r="K136" s="7">
        <f t="shared" si="10"/>
        <v>1.7376278583129032</v>
      </c>
      <c r="L136" s="2">
        <f t="shared" si="9"/>
        <v>3.9968468696682633</v>
      </c>
      <c r="M136" s="3">
        <f t="shared" si="11"/>
        <v>4.7841054201062175E-3</v>
      </c>
      <c r="N136" s="13">
        <f t="shared" si="14"/>
        <v>1.7376278583129032</v>
      </c>
      <c r="O136" s="3">
        <f t="shared" si="12"/>
        <v>1.7376278583129032</v>
      </c>
    </row>
    <row r="137" spans="9:15" x14ac:dyDescent="0.2">
      <c r="I137" s="5">
        <f t="shared" si="13"/>
        <v>768</v>
      </c>
      <c r="J137" s="6">
        <f t="shared" ref="J137:J200" si="15">I137/60</f>
        <v>12.8</v>
      </c>
      <c r="K137" s="7">
        <f t="shared" si="10"/>
        <v>1.6679716001707678</v>
      </c>
      <c r="L137" s="2">
        <f t="shared" ref="L137:L200" si="16">J137/($F$22/60)</f>
        <v>4.0283181048625023</v>
      </c>
      <c r="M137" s="3">
        <f t="shared" si="11"/>
        <v>0.1230628891439019</v>
      </c>
      <c r="N137" s="13">
        <f t="shared" si="14"/>
        <v>1.6679716001707678</v>
      </c>
      <c r="O137" s="3">
        <f t="shared" si="12"/>
        <v>1.6679716001707678</v>
      </c>
    </row>
    <row r="138" spans="9:15" x14ac:dyDescent="0.2">
      <c r="I138" s="5">
        <f t="shared" si="13"/>
        <v>774</v>
      </c>
      <c r="J138" s="6">
        <f t="shared" si="15"/>
        <v>12.9</v>
      </c>
      <c r="K138" s="7">
        <f t="shared" ref="K138:K201" si="17">IF(I138&lt;$F$23,M138,N138)</f>
        <v>1.6011076512536226</v>
      </c>
      <c r="L138" s="2">
        <f t="shared" si="16"/>
        <v>4.0597893400567404</v>
      </c>
      <c r="M138" s="3">
        <f t="shared" ref="M138:M201" si="18">($F$11/2)*(1-COS((3.14*L138)))</f>
        <v>0.59277278192619298</v>
      </c>
      <c r="N138" s="13">
        <f t="shared" si="14"/>
        <v>1.6011076512536226</v>
      </c>
      <c r="O138" s="3">
        <f t="shared" ref="O138:O201" si="19">IF(I138&lt;F$23,M138,N138)</f>
        <v>1.6011076512536226</v>
      </c>
    </row>
    <row r="139" spans="9:15" x14ac:dyDescent="0.2">
      <c r="I139" s="5">
        <f t="shared" ref="I139:I202" si="20">I138+$F$12</f>
        <v>780</v>
      </c>
      <c r="J139" s="6">
        <f t="shared" si="15"/>
        <v>13</v>
      </c>
      <c r="K139" s="7">
        <f t="shared" si="17"/>
        <v>1.5369240763094747</v>
      </c>
      <c r="L139" s="2">
        <f t="shared" si="16"/>
        <v>4.0912605752509785</v>
      </c>
      <c r="M139" s="3">
        <f t="shared" si="18"/>
        <v>1.4093306436723976</v>
      </c>
      <c r="N139" s="13">
        <f t="shared" si="14"/>
        <v>1.5369240763094747</v>
      </c>
      <c r="O139" s="3">
        <f t="shared" si="19"/>
        <v>1.5369240763094747</v>
      </c>
    </row>
    <row r="140" spans="9:15" x14ac:dyDescent="0.2">
      <c r="I140" s="5">
        <f t="shared" si="20"/>
        <v>786</v>
      </c>
      <c r="J140" s="6">
        <f t="shared" si="15"/>
        <v>13.1</v>
      </c>
      <c r="K140" s="7">
        <f t="shared" si="17"/>
        <v>1.4753134272328559</v>
      </c>
      <c r="L140" s="2">
        <f t="shared" si="16"/>
        <v>4.1227318104452166</v>
      </c>
      <c r="M140" s="3">
        <f t="shared" si="18"/>
        <v>2.5647690052421024</v>
      </c>
      <c r="N140" s="13">
        <f t="shared" si="14"/>
        <v>1.4753134272328559</v>
      </c>
      <c r="O140" s="3">
        <f t="shared" si="19"/>
        <v>1.4753134272328559</v>
      </c>
    </row>
    <row r="141" spans="9:15" x14ac:dyDescent="0.2">
      <c r="I141" s="5">
        <f t="shared" si="20"/>
        <v>792</v>
      </c>
      <c r="J141" s="6">
        <f t="shared" si="15"/>
        <v>13.2</v>
      </c>
      <c r="K141" s="7">
        <f t="shared" si="17"/>
        <v>1.4161725631886626</v>
      </c>
      <c r="L141" s="2">
        <f t="shared" si="16"/>
        <v>4.1542030456394547</v>
      </c>
      <c r="M141" s="3">
        <f t="shared" si="18"/>
        <v>4.0478138101099921</v>
      </c>
      <c r="N141" s="13">
        <f t="shared" si="14"/>
        <v>1.4161725631886626</v>
      </c>
      <c r="O141" s="3">
        <f t="shared" si="19"/>
        <v>1.4161725631886626</v>
      </c>
    </row>
    <row r="142" spans="9:15" x14ac:dyDescent="0.2">
      <c r="I142" s="5">
        <f t="shared" si="20"/>
        <v>798</v>
      </c>
      <c r="J142" s="6">
        <f t="shared" si="15"/>
        <v>13.3</v>
      </c>
      <c r="K142" s="7">
        <f t="shared" si="17"/>
        <v>1.3594024779466736</v>
      </c>
      <c r="L142" s="2">
        <f t="shared" si="16"/>
        <v>4.1856742808336938</v>
      </c>
      <c r="M142" s="3">
        <f t="shared" si="18"/>
        <v>5.8439944196720397</v>
      </c>
      <c r="N142" s="13">
        <f t="shared" si="14"/>
        <v>1.3594024779466736</v>
      </c>
      <c r="O142" s="3">
        <f t="shared" si="19"/>
        <v>1.3594024779466736</v>
      </c>
    </row>
    <row r="143" spans="9:15" x14ac:dyDescent="0.2">
      <c r="I143" s="5">
        <f t="shared" si="20"/>
        <v>804</v>
      </c>
      <c r="J143" s="6">
        <f t="shared" si="15"/>
        <v>13.4</v>
      </c>
      <c r="K143" s="7">
        <f t="shared" si="17"/>
        <v>1.3049081341377253</v>
      </c>
      <c r="L143" s="2">
        <f t="shared" si="16"/>
        <v>4.2171455160279319</v>
      </c>
      <c r="M143" s="3">
        <f t="shared" si="18"/>
        <v>7.9357848088321106</v>
      </c>
      <c r="N143" s="13">
        <f t="shared" si="14"/>
        <v>1.3049081341377253</v>
      </c>
      <c r="O143" s="3">
        <f t="shared" si="19"/>
        <v>1.3049081341377253</v>
      </c>
    </row>
    <row r="144" spans="9:15" x14ac:dyDescent="0.2">
      <c r="I144" s="5">
        <f t="shared" si="20"/>
        <v>810</v>
      </c>
      <c r="J144" s="6">
        <f t="shared" si="15"/>
        <v>13.5</v>
      </c>
      <c r="K144" s="7">
        <f t="shared" si="17"/>
        <v>1.2525983041540387</v>
      </c>
      <c r="L144" s="2">
        <f t="shared" si="16"/>
        <v>4.24861675122217</v>
      </c>
      <c r="M144" s="3">
        <f t="shared" si="18"/>
        <v>10.302774574170366</v>
      </c>
      <c r="N144" s="13">
        <f t="shared" si="14"/>
        <v>1.2525983041540387</v>
      </c>
      <c r="O144" s="3">
        <f t="shared" si="19"/>
        <v>1.2525983041540387</v>
      </c>
    </row>
    <row r="145" spans="9:15" x14ac:dyDescent="0.2">
      <c r="I145" s="5">
        <f t="shared" si="20"/>
        <v>816</v>
      </c>
      <c r="J145" s="6">
        <f t="shared" si="15"/>
        <v>13.6</v>
      </c>
      <c r="K145" s="7">
        <f t="shared" si="17"/>
        <v>1.2023854174273796</v>
      </c>
      <c r="L145" s="2">
        <f t="shared" si="16"/>
        <v>4.2800879864164081</v>
      </c>
      <c r="M145" s="3">
        <f t="shared" si="18"/>
        <v>12.921868086099973</v>
      </c>
      <c r="N145" s="13">
        <f t="shared" si="14"/>
        <v>1.2023854174273796</v>
      </c>
      <c r="O145" s="3">
        <f t="shared" si="19"/>
        <v>1.2023854174273796</v>
      </c>
    </row>
    <row r="146" spans="9:15" x14ac:dyDescent="0.2">
      <c r="I146" s="5">
        <f t="shared" si="20"/>
        <v>822</v>
      </c>
      <c r="J146" s="6">
        <f t="shared" si="15"/>
        <v>13.7</v>
      </c>
      <c r="K146" s="7">
        <f t="shared" si="17"/>
        <v>1.1541854138293854</v>
      </c>
      <c r="L146" s="2">
        <f t="shared" si="16"/>
        <v>4.3115592216106462</v>
      </c>
      <c r="M146" s="3">
        <f t="shared" si="18"/>
        <v>15.767509841808769</v>
      </c>
      <c r="N146" s="13">
        <f t="shared" si="14"/>
        <v>1.1541854138293854</v>
      </c>
      <c r="O146" s="3">
        <f t="shared" si="19"/>
        <v>1.1541854138293854</v>
      </c>
    </row>
    <row r="147" spans="9:15" x14ac:dyDescent="0.2">
      <c r="I147" s="5">
        <f t="shared" si="20"/>
        <v>828</v>
      </c>
      <c r="J147" s="6">
        <f t="shared" si="15"/>
        <v>13.8</v>
      </c>
      <c r="K147" s="7">
        <f t="shared" si="17"/>
        <v>1.1079176029486109</v>
      </c>
      <c r="L147" s="2">
        <f t="shared" si="16"/>
        <v>4.3430304568048852</v>
      </c>
      <c r="M147" s="3">
        <f t="shared" si="18"/>
        <v>18.811933820129727</v>
      </c>
      <c r="N147" s="13">
        <f t="shared" si="14"/>
        <v>1.1079176029486109</v>
      </c>
      <c r="O147" s="3">
        <f t="shared" si="19"/>
        <v>1.1079176029486109</v>
      </c>
    </row>
    <row r="148" spans="9:15" x14ac:dyDescent="0.2">
      <c r="I148" s="5">
        <f t="shared" si="20"/>
        <v>834</v>
      </c>
      <c r="J148" s="6">
        <f t="shared" si="15"/>
        <v>13.9</v>
      </c>
      <c r="K148" s="7">
        <f t="shared" si="17"/>
        <v>1.063504529008757</v>
      </c>
      <c r="L148" s="2">
        <f t="shared" si="16"/>
        <v>4.3745016919991233</v>
      </c>
      <c r="M148" s="3">
        <f t="shared" si="18"/>
        <v>22.025434405289399</v>
      </c>
      <c r="N148" s="13">
        <f t="shared" si="14"/>
        <v>1.063504529008757</v>
      </c>
      <c r="O148" s="3">
        <f t="shared" si="19"/>
        <v>1.063504529008757</v>
      </c>
    </row>
    <row r="149" spans="9:15" x14ac:dyDescent="0.2">
      <c r="I149" s="5">
        <f t="shared" si="20"/>
        <v>840</v>
      </c>
      <c r="J149" s="6">
        <f t="shared" si="15"/>
        <v>14</v>
      </c>
      <c r="K149" s="7">
        <f t="shared" si="17"/>
        <v>1.0208718412018938</v>
      </c>
      <c r="L149" s="2">
        <f t="shared" si="16"/>
        <v>4.4059729271933614</v>
      </c>
      <c r="M149" s="3">
        <f t="shared" si="18"/>
        <v>25.376656236027582</v>
      </c>
      <c r="N149" s="13">
        <f t="shared" si="14"/>
        <v>1.0208718412018938</v>
      </c>
      <c r="O149" s="3">
        <f t="shared" si="19"/>
        <v>1.0208718412018938</v>
      </c>
    </row>
    <row r="150" spans="9:15" x14ac:dyDescent="0.2">
      <c r="I150" s="5">
        <f t="shared" si="20"/>
        <v>846</v>
      </c>
      <c r="J150" s="6">
        <f t="shared" si="15"/>
        <v>14.1</v>
      </c>
      <c r="K150" s="7">
        <f t="shared" si="17"/>
        <v>0.97994816921965755</v>
      </c>
      <c r="L150" s="2">
        <f t="shared" si="16"/>
        <v>4.4374441623875995</v>
      </c>
      <c r="M150" s="3">
        <f t="shared" si="18"/>
        <v>28.832900151917151</v>
      </c>
      <c r="N150" s="13">
        <f t="shared" si="14"/>
        <v>0.97994816921965755</v>
      </c>
      <c r="O150" s="3">
        <f t="shared" si="19"/>
        <v>0.97994816921965755</v>
      </c>
    </row>
    <row r="151" spans="9:15" x14ac:dyDescent="0.2">
      <c r="I151" s="5">
        <f t="shared" si="20"/>
        <v>852</v>
      </c>
      <c r="J151" s="6">
        <f t="shared" si="15"/>
        <v>14.2</v>
      </c>
      <c r="K151" s="7">
        <f t="shared" si="17"/>
        <v>0.94066500377400786</v>
      </c>
      <c r="L151" s="2">
        <f t="shared" si="16"/>
        <v>4.4689153975818376</v>
      </c>
      <c r="M151" s="3">
        <f t="shared" si="18"/>
        <v>32.360442251650369</v>
      </c>
      <c r="N151" s="13">
        <f t="shared" si="14"/>
        <v>0.94066500377400786</v>
      </c>
      <c r="O151" s="3">
        <f t="shared" si="19"/>
        <v>0.94066500377400786</v>
      </c>
    </row>
    <row r="152" spans="9:15" x14ac:dyDescent="0.2">
      <c r="I152" s="5">
        <f t="shared" si="20"/>
        <v>858</v>
      </c>
      <c r="J152" s="6">
        <f t="shared" si="15"/>
        <v>14.3</v>
      </c>
      <c r="K152" s="7">
        <f t="shared" si="17"/>
        <v>0.90295658190756023</v>
      </c>
      <c r="L152" s="2">
        <f t="shared" si="16"/>
        <v>4.5003866327760766</v>
      </c>
      <c r="M152" s="3">
        <f t="shared" si="18"/>
        <v>35.924862950115276</v>
      </c>
      <c r="N152" s="13">
        <f t="shared" si="14"/>
        <v>0.90295658190756023</v>
      </c>
      <c r="O152" s="3">
        <f t="shared" si="19"/>
        <v>0.90295658190756023</v>
      </c>
    </row>
    <row r="153" spans="9:15" x14ac:dyDescent="0.2">
      <c r="I153" s="5">
        <f t="shared" si="20"/>
        <v>864</v>
      </c>
      <c r="J153" s="6">
        <f t="shared" si="15"/>
        <v>14.4</v>
      </c>
      <c r="K153" s="7">
        <f t="shared" si="17"/>
        <v>0.86675977690147676</v>
      </c>
      <c r="L153" s="2">
        <f t="shared" si="16"/>
        <v>4.5318578679703148</v>
      </c>
      <c r="M153" s="3">
        <f t="shared" si="18"/>
        <v>39.491382823526834</v>
      </c>
      <c r="N153" s="13">
        <f t="shared" si="14"/>
        <v>0.86675977690147676</v>
      </c>
      <c r="O153" s="3">
        <f t="shared" si="19"/>
        <v>0.86675977690147676</v>
      </c>
    </row>
    <row r="154" spans="9:15" x14ac:dyDescent="0.2">
      <c r="I154" s="5">
        <f t="shared" si="20"/>
        <v>870</v>
      </c>
      <c r="J154" s="6">
        <f t="shared" si="15"/>
        <v>14.5</v>
      </c>
      <c r="K154" s="7">
        <f t="shared" si="17"/>
        <v>0.83201399259661024</v>
      </c>
      <c r="L154" s="2">
        <f t="shared" si="16"/>
        <v>4.5633291031645529</v>
      </c>
      <c r="M154" s="3">
        <f t="shared" si="18"/>
        <v>43.025201965642751</v>
      </c>
      <c r="N154" s="13">
        <f t="shared" si="14"/>
        <v>0.83201399259661024</v>
      </c>
      <c r="O154" s="3">
        <f t="shared" si="19"/>
        <v>0.83201399259661024</v>
      </c>
    </row>
    <row r="155" spans="9:15" x14ac:dyDescent="0.2">
      <c r="I155" s="5">
        <f t="shared" si="20"/>
        <v>876</v>
      </c>
      <c r="J155" s="6">
        <f t="shared" si="15"/>
        <v>14.6</v>
      </c>
      <c r="K155" s="7">
        <f t="shared" si="17"/>
        <v>0.79866106195100861</v>
      </c>
      <c r="L155" s="2">
        <f t="shared" si="16"/>
        <v>4.594800338358791</v>
      </c>
      <c r="M155" s="3">
        <f t="shared" si="18"/>
        <v>46.491839543834239</v>
      </c>
      <c r="N155" s="13">
        <f t="shared" si="14"/>
        <v>0.79866106195100861</v>
      </c>
      <c r="O155" s="3">
        <f t="shared" si="19"/>
        <v>0.79866106195100861</v>
      </c>
    </row>
    <row r="156" spans="9:15" x14ac:dyDescent="0.2">
      <c r="I156" s="5">
        <f t="shared" si="20"/>
        <v>882</v>
      </c>
      <c r="J156" s="6">
        <f t="shared" si="15"/>
        <v>14.7</v>
      </c>
      <c r="K156" s="7">
        <f t="shared" si="17"/>
        <v>0.76664514966392994</v>
      </c>
      <c r="L156" s="2">
        <f t="shared" si="16"/>
        <v>4.6262715735530291</v>
      </c>
      <c r="M156" s="3">
        <f t="shared" si="18"/>
        <v>49.857470241832374</v>
      </c>
      <c r="N156" s="13">
        <f t="shared" si="14"/>
        <v>0.76664514966392994</v>
      </c>
      <c r="O156" s="3">
        <f t="shared" si="19"/>
        <v>0.76664514966392994</v>
      </c>
    </row>
    <row r="157" spans="9:15" x14ac:dyDescent="0.2">
      <c r="I157" s="5">
        <f t="shared" si="20"/>
        <v>888</v>
      </c>
      <c r="J157" s="6">
        <f t="shared" si="15"/>
        <v>14.8</v>
      </c>
      <c r="K157" s="7">
        <f t="shared" si="17"/>
        <v>0.73591265870337685</v>
      </c>
      <c r="L157" s="2">
        <f t="shared" si="16"/>
        <v>4.6577428087472681</v>
      </c>
      <c r="M157" s="3">
        <f t="shared" si="18"/>
        <v>53.08925430635022</v>
      </c>
      <c r="N157" s="13">
        <f t="shared" si="14"/>
        <v>0.73591265870337685</v>
      </c>
      <c r="O157" s="3">
        <f t="shared" si="19"/>
        <v>0.73591265870337685</v>
      </c>
    </row>
    <row r="158" spans="9:15" x14ac:dyDescent="0.2">
      <c r="I158" s="5">
        <f t="shared" si="20"/>
        <v>894</v>
      </c>
      <c r="J158" s="6">
        <f t="shared" si="15"/>
        <v>14.9</v>
      </c>
      <c r="K158" s="7">
        <f t="shared" si="17"/>
        <v>0.70641214058065549</v>
      </c>
      <c r="L158" s="2">
        <f t="shared" si="16"/>
        <v>4.6892140439415062</v>
      </c>
      <c r="M158" s="3">
        <f t="shared" si="18"/>
        <v>56.1556579771865</v>
      </c>
      <c r="N158" s="13">
        <f t="shared" si="14"/>
        <v>0.70641214058065549</v>
      </c>
      <c r="O158" s="3">
        <f t="shared" si="19"/>
        <v>0.70641214058065549</v>
      </c>
    </row>
    <row r="159" spans="9:15" x14ac:dyDescent="0.2">
      <c r="I159" s="5">
        <f t="shared" si="20"/>
        <v>900</v>
      </c>
      <c r="J159" s="6">
        <f t="shared" si="15"/>
        <v>15</v>
      </c>
      <c r="K159" s="7">
        <f t="shared" si="17"/>
        <v>0.67809420922175201</v>
      </c>
      <c r="L159" s="2">
        <f t="shared" si="16"/>
        <v>4.7206852791357443</v>
      </c>
      <c r="M159" s="3">
        <f t="shared" si="18"/>
        <v>59.026761174253799</v>
      </c>
      <c r="N159" s="13">
        <f t="shared" si="14"/>
        <v>0.67809420922175201</v>
      </c>
      <c r="O159" s="3">
        <f t="shared" si="19"/>
        <v>0.67809420922175201</v>
      </c>
    </row>
    <row r="160" spans="9:15" x14ac:dyDescent="0.2">
      <c r="I160" s="5">
        <f t="shared" si="20"/>
        <v>906</v>
      </c>
      <c r="J160" s="6">
        <f t="shared" si="15"/>
        <v>15.1</v>
      </c>
      <c r="K160" s="7">
        <f t="shared" si="17"/>
        <v>0.65091145829135688</v>
      </c>
      <c r="L160" s="2">
        <f t="shared" si="16"/>
        <v>4.7521565143299824</v>
      </c>
      <c r="M160" s="3">
        <f t="shared" si="18"/>
        <v>61.674549439308116</v>
      </c>
      <c r="N160" s="13">
        <f t="shared" si="14"/>
        <v>0.65091145829135688</v>
      </c>
      <c r="O160" s="3">
        <f t="shared" si="19"/>
        <v>0.65091145829135688</v>
      </c>
    </row>
    <row r="161" spans="9:15" x14ac:dyDescent="0.2">
      <c r="I161" s="5">
        <f t="shared" si="20"/>
        <v>912</v>
      </c>
      <c r="J161" s="6">
        <f t="shared" si="15"/>
        <v>15.2</v>
      </c>
      <c r="K161" s="7">
        <f t="shared" si="17"/>
        <v>0.62481838183110905</v>
      </c>
      <c r="L161" s="2">
        <f t="shared" si="16"/>
        <v>4.7836277495242205</v>
      </c>
      <c r="M161" s="3">
        <f t="shared" si="18"/>
        <v>64.073187283793814</v>
      </c>
      <c r="N161" s="13">
        <f t="shared" si="14"/>
        <v>0.62481838183110905</v>
      </c>
      <c r="O161" s="3">
        <f t="shared" si="19"/>
        <v>0.62481838183110905</v>
      </c>
    </row>
    <row r="162" spans="9:15" x14ac:dyDescent="0.2">
      <c r="I162" s="5">
        <f t="shared" si="20"/>
        <v>918</v>
      </c>
      <c r="J162" s="6">
        <f t="shared" si="15"/>
        <v>15.3</v>
      </c>
      <c r="K162" s="7">
        <f t="shared" si="17"/>
        <v>0.59977129807922047</v>
      </c>
      <c r="L162" s="2">
        <f t="shared" si="16"/>
        <v>4.8150989847184595</v>
      </c>
      <c r="M162" s="3">
        <f t="shared" si="18"/>
        <v>66.199270275642633</v>
      </c>
      <c r="N162" s="13">
        <f t="shared" ref="N162:N225" si="21">(4.34*($F$11))*EXP(-1.3*(L162))</f>
        <v>0.59977129807922047</v>
      </c>
      <c r="O162" s="3">
        <f t="shared" si="19"/>
        <v>0.59977129807922047</v>
      </c>
    </row>
    <row r="163" spans="9:15" x14ac:dyDescent="0.2">
      <c r="I163" s="5">
        <f t="shared" si="20"/>
        <v>924</v>
      </c>
      <c r="J163" s="6">
        <f t="shared" si="15"/>
        <v>15.4</v>
      </c>
      <c r="K163" s="7">
        <f t="shared" si="17"/>
        <v>0.57572827634393842</v>
      </c>
      <c r="L163" s="2">
        <f t="shared" si="16"/>
        <v>4.8465702199126977</v>
      </c>
      <c r="M163" s="3">
        <f t="shared" si="18"/>
        <v>68.032053405319758</v>
      </c>
      <c r="N163" s="13">
        <f t="shared" si="21"/>
        <v>0.57572827634393842</v>
      </c>
      <c r="O163" s="3">
        <f t="shared" si="19"/>
        <v>0.57572827634393842</v>
      </c>
    </row>
    <row r="164" spans="9:15" x14ac:dyDescent="0.2">
      <c r="I164" s="5">
        <f t="shared" si="20"/>
        <v>930</v>
      </c>
      <c r="J164" s="6">
        <f t="shared" si="15"/>
        <v>15.5</v>
      </c>
      <c r="K164" s="7">
        <f t="shared" si="17"/>
        <v>0.55264906680843107</v>
      </c>
      <c r="L164" s="2">
        <f t="shared" si="16"/>
        <v>4.8780414551069358</v>
      </c>
      <c r="M164" s="3">
        <f t="shared" si="18"/>
        <v>69.553653502861579</v>
      </c>
      <c r="N164" s="13">
        <f t="shared" si="21"/>
        <v>0.55264906680843107</v>
      </c>
      <c r="O164" s="3">
        <f t="shared" si="19"/>
        <v>0.55264906680843107</v>
      </c>
    </row>
    <row r="165" spans="9:15" x14ac:dyDescent="0.2">
      <c r="I165" s="5">
        <f t="shared" si="20"/>
        <v>936</v>
      </c>
      <c r="J165" s="6">
        <f t="shared" si="15"/>
        <v>15.6</v>
      </c>
      <c r="K165" s="7">
        <f t="shared" si="17"/>
        <v>0.53049503314958235</v>
      </c>
      <c r="L165" s="2">
        <f t="shared" si="16"/>
        <v>4.9095126903011739</v>
      </c>
      <c r="M165" s="3">
        <f t="shared" si="18"/>
        <v>70.749223730843255</v>
      </c>
      <c r="N165" s="13">
        <f t="shared" si="21"/>
        <v>0.53049503314958235</v>
      </c>
      <c r="O165" s="3">
        <f t="shared" si="19"/>
        <v>0.53049503314958235</v>
      </c>
    </row>
    <row r="166" spans="9:15" x14ac:dyDescent="0.2">
      <c r="I166" s="5">
        <f t="shared" si="20"/>
        <v>942</v>
      </c>
      <c r="J166" s="6">
        <f t="shared" si="15"/>
        <v>15.7</v>
      </c>
      <c r="K166" s="7">
        <f t="shared" si="17"/>
        <v>0.50922908785789944</v>
      </c>
      <c r="L166" s="2">
        <f t="shared" si="16"/>
        <v>4.940983925495412</v>
      </c>
      <c r="M166" s="3">
        <f t="shared" si="18"/>
        <v>71.607098450682557</v>
      </c>
      <c r="N166" s="13">
        <f t="shared" si="21"/>
        <v>0.50922908785789944</v>
      </c>
      <c r="O166" s="3">
        <f t="shared" si="19"/>
        <v>0.50922908785789944</v>
      </c>
    </row>
    <row r="167" spans="9:15" x14ac:dyDescent="0.2">
      <c r="I167" s="5">
        <f t="shared" si="20"/>
        <v>948</v>
      </c>
      <c r="J167" s="6">
        <f t="shared" si="15"/>
        <v>15.8</v>
      </c>
      <c r="K167" s="7">
        <f t="shared" si="17"/>
        <v>0.48881563015024432</v>
      </c>
      <c r="L167" s="2">
        <f t="shared" si="16"/>
        <v>4.972455160689651</v>
      </c>
      <c r="M167" s="3">
        <f t="shared" si="18"/>
        <v>72.118907048762367</v>
      </c>
      <c r="N167" s="13">
        <f t="shared" si="21"/>
        <v>0.48881563015024432</v>
      </c>
      <c r="O167" s="3">
        <f t="shared" si="19"/>
        <v>0.48881563015024432</v>
      </c>
    </row>
    <row r="168" spans="9:15" x14ac:dyDescent="0.2">
      <c r="I168" s="5">
        <f t="shared" si="20"/>
        <v>954</v>
      </c>
      <c r="J168" s="6">
        <f t="shared" si="15"/>
        <v>15.9</v>
      </c>
      <c r="K168" s="7">
        <f t="shared" si="17"/>
        <v>0.46922048637146407</v>
      </c>
      <c r="L168" s="2">
        <f t="shared" si="16"/>
        <v>5.0039263958838891</v>
      </c>
      <c r="M168" s="3">
        <f t="shared" si="18"/>
        <v>72.279655611727506</v>
      </c>
      <c r="N168" s="13">
        <f t="shared" si="21"/>
        <v>0.46922048637146407</v>
      </c>
      <c r="O168" s="3">
        <f t="shared" si="19"/>
        <v>0.46922048637146407</v>
      </c>
    </row>
    <row r="169" spans="9:15" x14ac:dyDescent="0.2">
      <c r="I169" s="5">
        <f t="shared" si="20"/>
        <v>960</v>
      </c>
      <c r="J169" s="6">
        <f t="shared" si="15"/>
        <v>16</v>
      </c>
      <c r="K169" s="7">
        <f t="shared" si="17"/>
        <v>0.45041085278513271</v>
      </c>
      <c r="L169" s="2">
        <f t="shared" si="16"/>
        <v>5.0353976310781272</v>
      </c>
      <c r="M169" s="3">
        <f t="shared" si="18"/>
        <v>72.087775654018316</v>
      </c>
      <c r="N169" s="13">
        <f t="shared" si="21"/>
        <v>0.45041085278513271</v>
      </c>
      <c r="O169" s="3">
        <f t="shared" si="19"/>
        <v>0.45041085278513271</v>
      </c>
    </row>
    <row r="170" spans="9:15" x14ac:dyDescent="0.2">
      <c r="I170" s="5">
        <f t="shared" si="20"/>
        <v>966</v>
      </c>
      <c r="J170" s="6">
        <f t="shared" si="15"/>
        <v>16.100000000000001</v>
      </c>
      <c r="K170" s="7">
        <f t="shared" si="17"/>
        <v>0.43235524065764175</v>
      </c>
      <c r="L170" s="2">
        <f t="shared" si="16"/>
        <v>5.0668688662723662</v>
      </c>
      <c r="M170" s="3">
        <f t="shared" si="18"/>
        <v>71.545139422187475</v>
      </c>
      <c r="N170" s="13">
        <f t="shared" si="21"/>
        <v>0.43235524065764175</v>
      </c>
      <c r="O170" s="3">
        <f t="shared" si="19"/>
        <v>0.43235524065764175</v>
      </c>
    </row>
    <row r="171" spans="9:15" x14ac:dyDescent="0.2">
      <c r="I171" s="5">
        <f t="shared" si="20"/>
        <v>972</v>
      </c>
      <c r="J171" s="6">
        <f t="shared" si="15"/>
        <v>16.2</v>
      </c>
      <c r="K171" s="7">
        <f t="shared" si="17"/>
        <v>0.4150234235437103</v>
      </c>
      <c r="L171" s="2">
        <f t="shared" si="16"/>
        <v>5.0983401014666034</v>
      </c>
      <c r="M171" s="3">
        <f t="shared" si="18"/>
        <v>70.657041626670292</v>
      </c>
      <c r="N171" s="13">
        <f t="shared" si="21"/>
        <v>0.4150234235437103</v>
      </c>
      <c r="O171" s="3">
        <f t="shared" si="19"/>
        <v>0.4150234235437103</v>
      </c>
    </row>
    <row r="172" spans="9:15" x14ac:dyDescent="0.2">
      <c r="I172" s="5">
        <f t="shared" si="20"/>
        <v>978</v>
      </c>
      <c r="J172" s="6">
        <f t="shared" si="15"/>
        <v>16.3</v>
      </c>
      <c r="K172" s="7">
        <f t="shared" si="17"/>
        <v>0.39838638668504617</v>
      </c>
      <c r="L172" s="2">
        <f t="shared" si="16"/>
        <v>5.1298113366608424</v>
      </c>
      <c r="M172" s="3">
        <f t="shared" si="18"/>
        <v>69.432147779258301</v>
      </c>
      <c r="N172" s="13">
        <f t="shared" si="21"/>
        <v>0.39838638668504617</v>
      </c>
      <c r="O172" s="3">
        <f t="shared" si="19"/>
        <v>0.39838638668504617</v>
      </c>
    </row>
    <row r="173" spans="9:15" x14ac:dyDescent="0.2">
      <c r="I173" s="5">
        <f t="shared" si="20"/>
        <v>984</v>
      </c>
      <c r="J173" s="6">
        <f t="shared" si="15"/>
        <v>16.399999999999999</v>
      </c>
      <c r="K173" s="7">
        <f t="shared" si="17"/>
        <v>0.38241627843747927</v>
      </c>
      <c r="L173" s="2">
        <f t="shared" si="16"/>
        <v>5.1612825718550805</v>
      </c>
      <c r="M173" s="3">
        <f t="shared" si="18"/>
        <v>67.882409640367769</v>
      </c>
      <c r="N173" s="13">
        <f t="shared" si="21"/>
        <v>0.38241627843747927</v>
      </c>
      <c r="O173" s="3">
        <f t="shared" si="19"/>
        <v>0.38241627843747927</v>
      </c>
    </row>
    <row r="174" spans="9:15" x14ac:dyDescent="0.2">
      <c r="I174" s="5">
        <f t="shared" si="20"/>
        <v>990</v>
      </c>
      <c r="J174" s="6">
        <f t="shared" si="15"/>
        <v>16.5</v>
      </c>
      <c r="K174" s="7">
        <f t="shared" si="17"/>
        <v>0.36708636364521863</v>
      </c>
      <c r="L174" s="2">
        <f t="shared" si="16"/>
        <v>5.1927538070493187</v>
      </c>
      <c r="M174" s="3">
        <f t="shared" si="18"/>
        <v>66.022948601115957</v>
      </c>
      <c r="N174" s="13">
        <f t="shared" si="21"/>
        <v>0.36708636364521863</v>
      </c>
      <c r="O174" s="3">
        <f t="shared" si="19"/>
        <v>0.36708636364521863</v>
      </c>
    </row>
    <row r="175" spans="9:15" x14ac:dyDescent="0.2">
      <c r="I175" s="5">
        <f t="shared" si="20"/>
        <v>996</v>
      </c>
      <c r="J175" s="6">
        <f t="shared" si="15"/>
        <v>16.600000000000001</v>
      </c>
      <c r="K175" s="7">
        <f t="shared" si="17"/>
        <v>0.35237097888420577</v>
      </c>
      <c r="L175" s="2">
        <f t="shared" si="16"/>
        <v>5.2242250422435577</v>
      </c>
      <c r="M175" s="3">
        <f t="shared" si="18"/>
        <v>63.871908138091797</v>
      </c>
      <c r="N175" s="13">
        <f t="shared" si="21"/>
        <v>0.35237097888420577</v>
      </c>
      <c r="O175" s="3">
        <f t="shared" si="19"/>
        <v>0.35237097888420577</v>
      </c>
    </row>
    <row r="176" spans="9:15" x14ac:dyDescent="0.2">
      <c r="I176" s="5">
        <f t="shared" si="20"/>
        <v>1002</v>
      </c>
      <c r="J176" s="6">
        <f t="shared" si="15"/>
        <v>16.7</v>
      </c>
      <c r="K176" s="7">
        <f t="shared" si="17"/>
        <v>0.33824548949962335</v>
      </c>
      <c r="L176" s="2">
        <f t="shared" si="16"/>
        <v>5.2556962774377949</v>
      </c>
      <c r="M176" s="3">
        <f t="shared" si="18"/>
        <v>61.450276780476081</v>
      </c>
      <c r="N176" s="13">
        <f t="shared" si="21"/>
        <v>0.33824548949962335</v>
      </c>
      <c r="O176" s="3">
        <f t="shared" si="19"/>
        <v>0.33824548949962335</v>
      </c>
    </row>
    <row r="177" spans="9:15" x14ac:dyDescent="0.2">
      <c r="I177" s="5">
        <f t="shared" si="20"/>
        <v>1008</v>
      </c>
      <c r="J177" s="6">
        <f t="shared" si="15"/>
        <v>16.8</v>
      </c>
      <c r="K177" s="7">
        <f t="shared" si="17"/>
        <v>0.32468624836563603</v>
      </c>
      <c r="L177" s="2">
        <f t="shared" si="16"/>
        <v>5.2871675126320339</v>
      </c>
      <c r="M177" s="3">
        <f t="shared" si="18"/>
        <v>58.781683316888675</v>
      </c>
      <c r="N177" s="13">
        <f t="shared" si="21"/>
        <v>0.32468624836563603</v>
      </c>
      <c r="O177" s="3">
        <f t="shared" si="19"/>
        <v>0.32468624836563603</v>
      </c>
    </row>
    <row r="178" spans="9:15" x14ac:dyDescent="0.2">
      <c r="I178" s="5">
        <f t="shared" si="20"/>
        <v>1014</v>
      </c>
      <c r="J178" s="6">
        <f t="shared" si="15"/>
        <v>16.899999999999999</v>
      </c>
      <c r="K178" s="7">
        <f t="shared" si="17"/>
        <v>0.31167055629833929</v>
      </c>
      <c r="L178" s="2">
        <f t="shared" si="16"/>
        <v>5.318638747826272</v>
      </c>
      <c r="M178" s="3">
        <f t="shared" si="18"/>
        <v>55.892166240210258</v>
      </c>
      <c r="N178" s="13">
        <f t="shared" si="21"/>
        <v>0.31167055629833929</v>
      </c>
      <c r="O178" s="3">
        <f t="shared" si="19"/>
        <v>0.31167055629833929</v>
      </c>
    </row>
    <row r="179" spans="9:15" x14ac:dyDescent="0.2">
      <c r="I179" s="5">
        <f t="shared" si="20"/>
        <v>1020</v>
      </c>
      <c r="J179" s="6">
        <f t="shared" si="15"/>
        <v>17</v>
      </c>
      <c r="K179" s="7">
        <f t="shared" si="17"/>
        <v>0.29917662405562184</v>
      </c>
      <c r="L179" s="2">
        <f t="shared" si="16"/>
        <v>5.3501099830205101</v>
      </c>
      <c r="M179" s="3">
        <f t="shared" si="18"/>
        <v>52.809919679990934</v>
      </c>
      <c r="N179" s="13">
        <f t="shared" si="21"/>
        <v>0.29917662405562184</v>
      </c>
      <c r="O179" s="3">
        <f t="shared" si="19"/>
        <v>0.29917662405562184</v>
      </c>
    </row>
    <row r="180" spans="9:15" x14ac:dyDescent="0.2">
      <c r="I180" s="5">
        <f t="shared" si="20"/>
        <v>1026</v>
      </c>
      <c r="J180" s="6">
        <f t="shared" si="15"/>
        <v>17.100000000000001</v>
      </c>
      <c r="K180" s="7">
        <f t="shared" si="17"/>
        <v>0.28718353586034828</v>
      </c>
      <c r="L180" s="2">
        <f t="shared" si="16"/>
        <v>5.3815812182147491</v>
      </c>
      <c r="M180" s="3">
        <f t="shared" si="18"/>
        <v>49.56501830148342</v>
      </c>
      <c r="N180" s="13">
        <f t="shared" si="21"/>
        <v>0.28718353586034828</v>
      </c>
      <c r="O180" s="3">
        <f t="shared" si="19"/>
        <v>0.28718353586034828</v>
      </c>
    </row>
    <row r="181" spans="9:15" x14ac:dyDescent="0.2">
      <c r="I181" s="5">
        <f t="shared" si="20"/>
        <v>1032</v>
      </c>
      <c r="J181" s="6">
        <f t="shared" si="15"/>
        <v>17.2</v>
      </c>
      <c r="K181" s="7">
        <f t="shared" si="17"/>
        <v>0.2756712143857829</v>
      </c>
      <c r="L181" s="2">
        <f t="shared" si="16"/>
        <v>5.4130524534089872</v>
      </c>
      <c r="M181" s="3">
        <f t="shared" si="18"/>
        <v>46.189123855567217</v>
      </c>
      <c r="N181" s="13">
        <f t="shared" si="21"/>
        <v>0.2756712143857829</v>
      </c>
      <c r="O181" s="3">
        <f t="shared" si="19"/>
        <v>0.2756712143857829</v>
      </c>
    </row>
    <row r="182" spans="9:15" x14ac:dyDescent="0.2">
      <c r="I182" s="5">
        <f t="shared" si="20"/>
        <v>1038</v>
      </c>
      <c r="J182" s="6">
        <f t="shared" si="15"/>
        <v>17.3</v>
      </c>
      <c r="K182" s="7">
        <f t="shared" si="17"/>
        <v>0.26462038714464081</v>
      </c>
      <c r="L182" s="2">
        <f t="shared" si="16"/>
        <v>5.4445236886032253</v>
      </c>
      <c r="M182" s="3">
        <f t="shared" si="18"/>
        <v>42.715176242865667</v>
      </c>
      <c r="N182" s="13">
        <f t="shared" si="21"/>
        <v>0.26462038714464081</v>
      </c>
      <c r="O182" s="3">
        <f t="shared" si="19"/>
        <v>0.26462038714464081</v>
      </c>
    </row>
    <row r="183" spans="9:15" x14ac:dyDescent="0.2">
      <c r="I183" s="5">
        <f t="shared" si="20"/>
        <v>1044</v>
      </c>
      <c r="J183" s="6">
        <f t="shared" si="15"/>
        <v>17.399999999999999</v>
      </c>
      <c r="K183" s="7">
        <f t="shared" si="17"/>
        <v>0.25401255422550562</v>
      </c>
      <c r="L183" s="2">
        <f t="shared" si="16"/>
        <v>5.4759949237974634</v>
      </c>
      <c r="M183" s="3">
        <f t="shared" si="18"/>
        <v>39.177072106466156</v>
      </c>
      <c r="N183" s="13">
        <f t="shared" si="21"/>
        <v>0.25401255422550562</v>
      </c>
      <c r="O183" s="3">
        <f t="shared" si="19"/>
        <v>0.25401255422550562</v>
      </c>
    </row>
    <row r="184" spans="9:15" x14ac:dyDescent="0.2">
      <c r="I184" s="5">
        <f t="shared" si="20"/>
        <v>1050</v>
      </c>
      <c r="J184" s="6">
        <f t="shared" si="15"/>
        <v>17.5</v>
      </c>
      <c r="K184" s="7">
        <f t="shared" si="17"/>
        <v>0.2438299573225913</v>
      </c>
      <c r="L184" s="2">
        <f t="shared" si="16"/>
        <v>5.5074661589917016</v>
      </c>
      <c r="M184" s="3">
        <f t="shared" si="18"/>
        <v>35.609334089334759</v>
      </c>
      <c r="N184" s="13">
        <f t="shared" si="21"/>
        <v>0.2438299573225913</v>
      </c>
      <c r="O184" s="3">
        <f t="shared" si="19"/>
        <v>0.2438299573225913</v>
      </c>
    </row>
    <row r="185" spans="9:15" x14ac:dyDescent="0.2">
      <c r="I185" s="5">
        <f t="shared" si="20"/>
        <v>1056</v>
      </c>
      <c r="J185" s="6">
        <f t="shared" si="15"/>
        <v>17.600000000000001</v>
      </c>
      <c r="K185" s="7">
        <f t="shared" si="17"/>
        <v>0.23405555000701209</v>
      </c>
      <c r="L185" s="2">
        <f t="shared" si="16"/>
        <v>5.5389373941859406</v>
      </c>
      <c r="M185" s="3">
        <f t="shared" si="18"/>
        <v>32.046773983610606</v>
      </c>
      <c r="N185" s="13">
        <f t="shared" si="21"/>
        <v>0.23405555000701209</v>
      </c>
      <c r="O185" s="3">
        <f t="shared" si="19"/>
        <v>0.23405555000701209</v>
      </c>
    </row>
    <row r="186" spans="9:15" x14ac:dyDescent="0.2">
      <c r="I186" s="5">
        <f t="shared" si="20"/>
        <v>1062</v>
      </c>
      <c r="J186" s="6">
        <f t="shared" si="15"/>
        <v>17.7</v>
      </c>
      <c r="K186" s="7">
        <f t="shared" si="17"/>
        <v>0.22467296918978416</v>
      </c>
      <c r="L186" s="2">
        <f t="shared" si="16"/>
        <v>5.5704086293801787</v>
      </c>
      <c r="M186" s="3">
        <f t="shared" si="18"/>
        <v>28.524153058559939</v>
      </c>
      <c r="N186" s="13">
        <f t="shared" si="21"/>
        <v>0.22467296918978416</v>
      </c>
      <c r="O186" s="3">
        <f t="shared" si="19"/>
        <v>0.22467296918978416</v>
      </c>
    </row>
    <row r="187" spans="9:15" x14ac:dyDescent="0.2">
      <c r="I187" s="5">
        <f t="shared" si="20"/>
        <v>1068</v>
      </c>
      <c r="J187" s="6">
        <f t="shared" si="15"/>
        <v>17.8</v>
      </c>
      <c r="K187" s="7">
        <f t="shared" si="17"/>
        <v>0.21566650772879117</v>
      </c>
      <c r="L187" s="2">
        <f t="shared" si="16"/>
        <v>5.6018798645744168</v>
      </c>
      <c r="M187" s="3">
        <f t="shared" si="18"/>
        <v>25.075842881500069</v>
      </c>
      <c r="N187" s="13">
        <f t="shared" si="21"/>
        <v>0.21566650772879117</v>
      </c>
      <c r="O187" s="3">
        <f t="shared" si="19"/>
        <v>0.21566650772879117</v>
      </c>
    </row>
    <row r="188" spans="9:15" x14ac:dyDescent="0.2">
      <c r="I188" s="5">
        <f t="shared" si="20"/>
        <v>1074</v>
      </c>
      <c r="J188" s="6">
        <f t="shared" si="15"/>
        <v>17.899999999999999</v>
      </c>
      <c r="K188" s="7">
        <f t="shared" si="17"/>
        <v>0.20702108813385281</v>
      </c>
      <c r="L188" s="2">
        <f t="shared" si="16"/>
        <v>5.6333510997686549</v>
      </c>
      <c r="M188" s="3">
        <f t="shared" si="18"/>
        <v>21.735489941197567</v>
      </c>
      <c r="N188" s="13">
        <f t="shared" si="21"/>
        <v>0.20702108813385281</v>
      </c>
      <c r="O188" s="3">
        <f t="shared" si="19"/>
        <v>0.20702108813385281</v>
      </c>
    </row>
    <row r="189" spans="9:15" x14ac:dyDescent="0.2">
      <c r="I189" s="5">
        <f t="shared" si="20"/>
        <v>1080</v>
      </c>
      <c r="J189" s="6">
        <f t="shared" si="15"/>
        <v>18</v>
      </c>
      <c r="K189" s="7">
        <f t="shared" si="17"/>
        <v>0.19872223732587962</v>
      </c>
      <c r="L189" s="2">
        <f t="shared" si="16"/>
        <v>5.664822334962893</v>
      </c>
      <c r="M189" s="3">
        <f t="shared" si="18"/>
        <v>18.535687346134818</v>
      </c>
      <c r="N189" s="13">
        <f t="shared" si="21"/>
        <v>0.19872223732587962</v>
      </c>
      <c r="O189" s="3">
        <f t="shared" si="19"/>
        <v>0.19872223732587962</v>
      </c>
    </row>
    <row r="190" spans="9:15" x14ac:dyDescent="0.2">
      <c r="I190" s="5">
        <f t="shared" si="20"/>
        <v>1086</v>
      </c>
      <c r="J190" s="6">
        <f t="shared" si="15"/>
        <v>18.100000000000001</v>
      </c>
      <c r="K190" s="7">
        <f t="shared" si="17"/>
        <v>0.19075606240785439</v>
      </c>
      <c r="L190" s="2">
        <f t="shared" si="16"/>
        <v>5.696293570157132</v>
      </c>
      <c r="M190" s="3">
        <f t="shared" si="18"/>
        <v>15.507656801013971</v>
      </c>
      <c r="N190" s="13">
        <f t="shared" si="21"/>
        <v>0.19075606240785439</v>
      </c>
      <c r="O190" s="3">
        <f t="shared" si="19"/>
        <v>0.19075606240785439</v>
      </c>
    </row>
    <row r="191" spans="9:15" x14ac:dyDescent="0.2">
      <c r="I191" s="5">
        <f t="shared" si="20"/>
        <v>1092</v>
      </c>
      <c r="J191" s="6">
        <f t="shared" si="15"/>
        <v>18.2</v>
      </c>
      <c r="K191" s="7">
        <f t="shared" si="17"/>
        <v>0.18310922740708538</v>
      </c>
      <c r="L191" s="2">
        <f t="shared" si="16"/>
        <v>5.7277648053513701</v>
      </c>
      <c r="M191" s="3">
        <f t="shared" si="18"/>
        <v>12.680943964574951</v>
      </c>
      <c r="N191" s="13">
        <f t="shared" si="21"/>
        <v>0.18310922740708538</v>
      </c>
      <c r="O191" s="3">
        <f t="shared" si="19"/>
        <v>0.18310922740708538</v>
      </c>
    </row>
    <row r="192" spans="9:15" x14ac:dyDescent="0.2">
      <c r="I192" s="5">
        <f t="shared" si="20"/>
        <v>1098</v>
      </c>
      <c r="J192" s="6">
        <f t="shared" si="15"/>
        <v>18.3</v>
      </c>
      <c r="K192" s="7">
        <f t="shared" si="17"/>
        <v>0.17576893094978863</v>
      </c>
      <c r="L192" s="2">
        <f t="shared" si="16"/>
        <v>5.7592360405456082</v>
      </c>
      <c r="M192" s="3">
        <f t="shared" si="18"/>
        <v>10.083130161238611</v>
      </c>
      <c r="N192" s="13">
        <f t="shared" si="21"/>
        <v>0.17576893094978863</v>
      </c>
      <c r="O192" s="3">
        <f t="shared" si="19"/>
        <v>0.17576893094978863</v>
      </c>
    </row>
    <row r="193" spans="9:15" x14ac:dyDescent="0.2">
      <c r="I193" s="5">
        <f t="shared" si="20"/>
        <v>1104</v>
      </c>
      <c r="J193" s="6">
        <f t="shared" si="15"/>
        <v>18.399999999999999</v>
      </c>
      <c r="K193" s="7">
        <f t="shared" si="17"/>
        <v>0.16872288483063125</v>
      </c>
      <c r="L193" s="2">
        <f t="shared" si="16"/>
        <v>5.7907072757398463</v>
      </c>
      <c r="M193" s="3">
        <f t="shared" si="18"/>
        <v>7.7395632595153607</v>
      </c>
      <c r="N193" s="13">
        <f t="shared" si="21"/>
        <v>0.16872288483063125</v>
      </c>
      <c r="O193" s="3">
        <f t="shared" si="19"/>
        <v>0.16872288483063125</v>
      </c>
    </row>
    <row r="194" spans="9:15" x14ac:dyDescent="0.2">
      <c r="I194" s="5">
        <f t="shared" si="20"/>
        <v>1110</v>
      </c>
      <c r="J194" s="6">
        <f t="shared" si="15"/>
        <v>18.5</v>
      </c>
      <c r="K194" s="7">
        <f t="shared" si="17"/>
        <v>0.16195929344135732</v>
      </c>
      <c r="L194" s="2">
        <f t="shared" si="16"/>
        <v>5.8221785109340844</v>
      </c>
      <c r="M194" s="3">
        <f t="shared" si="18"/>
        <v>5.6731103431023255</v>
      </c>
      <c r="N194" s="13">
        <f t="shared" si="21"/>
        <v>0.16195929344135732</v>
      </c>
      <c r="O194" s="3">
        <f t="shared" si="19"/>
        <v>0.16195929344135732</v>
      </c>
    </row>
    <row r="195" spans="9:15" x14ac:dyDescent="0.2">
      <c r="I195" s="5">
        <f t="shared" si="20"/>
        <v>1116</v>
      </c>
      <c r="J195" s="6">
        <f t="shared" si="15"/>
        <v>18.600000000000001</v>
      </c>
      <c r="K195" s="7">
        <f t="shared" si="17"/>
        <v>0.15546683402405581</v>
      </c>
      <c r="L195" s="2">
        <f t="shared" si="16"/>
        <v>5.8536497461283235</v>
      </c>
      <c r="M195" s="3">
        <f t="shared" si="18"/>
        <v>3.903934587951682</v>
      </c>
      <c r="N195" s="13">
        <f t="shared" si="21"/>
        <v>0.15546683402405581</v>
      </c>
      <c r="O195" s="3">
        <f t="shared" si="19"/>
        <v>0.15546683402405581</v>
      </c>
    </row>
    <row r="196" spans="9:15" x14ac:dyDescent="0.2">
      <c r="I196" s="5">
        <f t="shared" si="20"/>
        <v>1122</v>
      </c>
      <c r="J196" s="6">
        <f t="shared" si="15"/>
        <v>18.7</v>
      </c>
      <c r="K196" s="7">
        <f t="shared" si="17"/>
        <v>0.14923463771601897</v>
      </c>
      <c r="L196" s="2">
        <f t="shared" si="16"/>
        <v>5.8851209813225616</v>
      </c>
      <c r="M196" s="3">
        <f t="shared" si="18"/>
        <v>2.449298522407962</v>
      </c>
      <c r="N196" s="13">
        <f t="shared" si="21"/>
        <v>0.14923463771601897</v>
      </c>
      <c r="O196" s="3">
        <f t="shared" si="19"/>
        <v>0.14923463771601897</v>
      </c>
    </row>
    <row r="197" spans="9:15" x14ac:dyDescent="0.2">
      <c r="I197" s="5">
        <f t="shared" si="20"/>
        <v>1128</v>
      </c>
      <c r="J197" s="6">
        <f t="shared" si="15"/>
        <v>18.8</v>
      </c>
      <c r="K197" s="7">
        <f t="shared" si="17"/>
        <v>0.14325227135445082</v>
      </c>
      <c r="L197" s="2">
        <f t="shared" si="16"/>
        <v>5.9165922165167997</v>
      </c>
      <c r="M197" s="3">
        <f t="shared" si="18"/>
        <v>1.3233955900783978</v>
      </c>
      <c r="N197" s="13">
        <f t="shared" si="21"/>
        <v>0.14325227135445082</v>
      </c>
      <c r="O197" s="3">
        <f t="shared" si="19"/>
        <v>0.14325227135445082</v>
      </c>
    </row>
    <row r="198" spans="9:15" x14ac:dyDescent="0.2">
      <c r="I198" s="5">
        <f t="shared" si="20"/>
        <v>1134</v>
      </c>
      <c r="J198" s="6">
        <f t="shared" si="15"/>
        <v>18.899999999999999</v>
      </c>
      <c r="K198" s="7">
        <f t="shared" si="17"/>
        <v>0.1375097200105741</v>
      </c>
      <c r="L198" s="2">
        <f t="shared" si="16"/>
        <v>5.9480634517110378</v>
      </c>
      <c r="M198" s="3">
        <f t="shared" si="18"/>
        <v>0.53721165894459266</v>
      </c>
      <c r="N198" s="13">
        <f t="shared" si="21"/>
        <v>0.1375097200105741</v>
      </c>
      <c r="O198" s="3">
        <f t="shared" si="19"/>
        <v>0.1375097200105741</v>
      </c>
    </row>
    <row r="199" spans="9:15" x14ac:dyDescent="0.2">
      <c r="I199" s="5">
        <f t="shared" si="20"/>
        <v>1140</v>
      </c>
      <c r="J199" s="6">
        <f t="shared" si="15"/>
        <v>19</v>
      </c>
      <c r="K199" s="7">
        <f t="shared" si="17"/>
        <v>0.13199737022388908</v>
      </c>
      <c r="L199" s="2">
        <f t="shared" si="16"/>
        <v>5.9795346869052759</v>
      </c>
      <c r="M199" s="3">
        <f t="shared" si="18"/>
        <v>9.8417828022819218E-2</v>
      </c>
      <c r="N199" s="13">
        <f t="shared" si="21"/>
        <v>0.13199737022388908</v>
      </c>
      <c r="O199" s="3">
        <f t="shared" si="19"/>
        <v>0.13199737022388908</v>
      </c>
    </row>
    <row r="200" spans="9:15" x14ac:dyDescent="0.2">
      <c r="I200" s="5">
        <f t="shared" si="20"/>
        <v>1146</v>
      </c>
      <c r="J200" s="6">
        <f t="shared" si="15"/>
        <v>19.100000000000001</v>
      </c>
      <c r="K200" s="7">
        <f t="shared" si="17"/>
        <v>0.12670599390852241</v>
      </c>
      <c r="L200" s="2">
        <f t="shared" si="16"/>
        <v>6.0110059220995149</v>
      </c>
      <c r="M200" s="3">
        <f t="shared" si="18"/>
        <v>1.1295577500454826E-2</v>
      </c>
      <c r="N200" s="13">
        <f t="shared" si="21"/>
        <v>0.12670599390852241</v>
      </c>
      <c r="O200" s="3">
        <f t="shared" si="19"/>
        <v>0.12670599390852241</v>
      </c>
    </row>
    <row r="201" spans="9:15" x14ac:dyDescent="0.2">
      <c r="I201" s="5">
        <f t="shared" si="20"/>
        <v>1152</v>
      </c>
      <c r="J201" s="6">
        <f t="shared" ref="J201:J264" si="22">I201/60</f>
        <v>19.2</v>
      </c>
      <c r="K201" s="7">
        <f t="shared" si="17"/>
        <v>0.12162673290472112</v>
      </c>
      <c r="L201" s="2">
        <f t="shared" ref="L201:L264" si="23">J201/($F$22/60)</f>
        <v>6.042477157293753</v>
      </c>
      <c r="M201" s="3">
        <f t="shared" si="18"/>
        <v>0.27669499268681297</v>
      </c>
      <c r="N201" s="13">
        <f t="shared" si="21"/>
        <v>0.12162673290472112</v>
      </c>
      <c r="O201" s="3">
        <f t="shared" si="19"/>
        <v>0.12162673290472112</v>
      </c>
    </row>
    <row r="202" spans="9:15" x14ac:dyDescent="0.2">
      <c r="I202" s="5">
        <f t="shared" si="20"/>
        <v>1158</v>
      </c>
      <c r="J202" s="6">
        <f t="shared" si="22"/>
        <v>19.3</v>
      </c>
      <c r="K202" s="7">
        <f t="shared" ref="K202:K265" si="24">IF(I202&lt;$F$23,M202,N202)</f>
        <v>0.11675108414962962</v>
      </c>
      <c r="L202" s="2">
        <f t="shared" si="23"/>
        <v>6.0739483924879911</v>
      </c>
      <c r="M202" s="3">
        <f t="shared" ref="M202:M265" si="25">($F$11/2)*(1-COS((3.14*L202)))</f>
        <v>0.89202646940386865</v>
      </c>
      <c r="N202" s="13">
        <f t="shared" si="21"/>
        <v>0.11675108414962962</v>
      </c>
      <c r="O202" s="3">
        <f t="shared" ref="O202:O265" si="26">IF(I202&lt;F$23,M202,N202)</f>
        <v>0.11675108414962962</v>
      </c>
    </row>
    <row r="203" spans="9:15" x14ac:dyDescent="0.2">
      <c r="I203" s="5">
        <f t="shared" ref="I203:I266" si="27">I202+$F$12</f>
        <v>1164</v>
      </c>
      <c r="J203" s="6">
        <f t="shared" si="22"/>
        <v>19.399999999999999</v>
      </c>
      <c r="K203" s="7">
        <f t="shared" si="24"/>
        <v>0.11207088544252766</v>
      </c>
      <c r="L203" s="2">
        <f t="shared" si="23"/>
        <v>6.1054196276822292</v>
      </c>
      <c r="M203" s="3">
        <f t="shared" si="25"/>
        <v>1.8512859817502569</v>
      </c>
      <c r="N203" s="13">
        <f t="shared" si="21"/>
        <v>0.11207088544252766</v>
      </c>
      <c r="O203" s="3">
        <f t="shared" si="26"/>
        <v>0.11207088544252766</v>
      </c>
    </row>
    <row r="204" spans="9:15" x14ac:dyDescent="0.2">
      <c r="I204" s="5">
        <f t="shared" si="27"/>
        <v>1170</v>
      </c>
      <c r="J204" s="6">
        <f t="shared" si="22"/>
        <v>19.5</v>
      </c>
      <c r="K204" s="7">
        <f t="shared" si="24"/>
        <v>0.10757830178069469</v>
      </c>
      <c r="L204" s="2">
        <f t="shared" si="23"/>
        <v>6.1368908628764682</v>
      </c>
      <c r="M204" s="3">
        <f t="shared" si="25"/>
        <v>3.1451136656914693</v>
      </c>
      <c r="N204" s="13">
        <f t="shared" si="21"/>
        <v>0.10757830178069469</v>
      </c>
      <c r="O204" s="3">
        <f t="shared" si="26"/>
        <v>0.10757830178069469</v>
      </c>
    </row>
    <row r="205" spans="9:15" x14ac:dyDescent="0.2">
      <c r="I205" s="5">
        <f t="shared" si="27"/>
        <v>1176</v>
      </c>
      <c r="J205" s="6">
        <f t="shared" si="22"/>
        <v>19.600000000000001</v>
      </c>
      <c r="K205" s="7">
        <f t="shared" si="24"/>
        <v>0.10326581224303039</v>
      </c>
      <c r="L205" s="2">
        <f t="shared" si="23"/>
        <v>6.1683620980707063</v>
      </c>
      <c r="M205" s="3">
        <f t="shared" si="25"/>
        <v>4.7608851468531901</v>
      </c>
      <c r="N205" s="13">
        <f t="shared" si="21"/>
        <v>0.10326581224303039</v>
      </c>
      <c r="O205" s="3">
        <f t="shared" si="26"/>
        <v>0.10326581224303039</v>
      </c>
    </row>
    <row r="206" spans="9:15" x14ac:dyDescent="0.2">
      <c r="I206" s="5">
        <f t="shared" si="27"/>
        <v>1182</v>
      </c>
      <c r="J206" s="6">
        <f t="shared" si="22"/>
        <v>19.7</v>
      </c>
      <c r="K206" s="7">
        <f t="shared" si="24"/>
        <v>9.9126197399469138E-2</v>
      </c>
      <c r="L206" s="2">
        <f t="shared" si="23"/>
        <v>6.1998333332649445</v>
      </c>
      <c r="M206" s="3">
        <f t="shared" si="25"/>
        <v>6.682834721398466</v>
      </c>
      <c r="N206" s="13">
        <f t="shared" si="21"/>
        <v>9.9126197399469138E-2</v>
      </c>
      <c r="O206" s="3">
        <f t="shared" si="26"/>
        <v>9.9126197399469138E-2</v>
      </c>
    </row>
    <row r="207" spans="9:15" x14ac:dyDescent="0.2">
      <c r="I207" s="5">
        <f t="shared" si="27"/>
        <v>1188</v>
      </c>
      <c r="J207" s="6">
        <f t="shared" si="22"/>
        <v>19.8</v>
      </c>
      <c r="K207" s="7">
        <f t="shared" si="24"/>
        <v>9.5152527225114775E-2</v>
      </c>
      <c r="L207" s="2">
        <f t="shared" si="23"/>
        <v>6.2313045684591826</v>
      </c>
      <c r="M207" s="3">
        <f t="shared" si="25"/>
        <v>8.8922091880636742</v>
      </c>
      <c r="N207" s="13">
        <f t="shared" si="21"/>
        <v>9.5152527225114775E-2</v>
      </c>
      <c r="O207" s="3">
        <f t="shared" si="26"/>
        <v>9.5152527225114775E-2</v>
      </c>
    </row>
    <row r="208" spans="9:15" x14ac:dyDescent="0.2">
      <c r="I208" s="5">
        <f t="shared" si="27"/>
        <v>1194</v>
      </c>
      <c r="J208" s="6">
        <f t="shared" si="22"/>
        <v>19.899999999999999</v>
      </c>
      <c r="K208" s="7">
        <f t="shared" si="24"/>
        <v>9.1338149498859711E-2</v>
      </c>
      <c r="L208" s="2">
        <f t="shared" si="23"/>
        <v>6.2627758036534207</v>
      </c>
      <c r="M208" s="3">
        <f t="shared" si="25"/>
        <v>11.367450830356832</v>
      </c>
      <c r="N208" s="13">
        <f t="shared" si="21"/>
        <v>9.1338149498859711E-2</v>
      </c>
      <c r="O208" s="3">
        <f t="shared" si="26"/>
        <v>9.1338149498859711E-2</v>
      </c>
    </row>
    <row r="209" spans="9:15" x14ac:dyDescent="0.2">
      <c r="I209" s="5">
        <f t="shared" si="27"/>
        <v>1200</v>
      </c>
      <c r="J209" s="6">
        <f t="shared" si="22"/>
        <v>20</v>
      </c>
      <c r="K209" s="7">
        <f t="shared" si="24"/>
        <v>8.767667866707031E-2</v>
      </c>
      <c r="L209" s="2">
        <f t="shared" si="23"/>
        <v>6.2942470388476597</v>
      </c>
      <c r="M209" s="3">
        <f t="shared" si="25"/>
        <v>14.084407763489352</v>
      </c>
      <c r="N209" s="13">
        <f t="shared" si="21"/>
        <v>8.767667866707031E-2</v>
      </c>
      <c r="O209" s="3">
        <f t="shared" si="26"/>
        <v>8.767667866707031E-2</v>
      </c>
    </row>
    <row r="210" spans="9:15" x14ac:dyDescent="0.2">
      <c r="I210" s="5">
        <f t="shared" si="27"/>
        <v>1206</v>
      </c>
      <c r="J210" s="6">
        <f t="shared" si="22"/>
        <v>20.100000000000001</v>
      </c>
      <c r="K210" s="7">
        <f t="shared" si="24"/>
        <v>8.4161985153691693E-2</v>
      </c>
      <c r="L210" s="2">
        <f t="shared" si="23"/>
        <v>6.3257182740418978</v>
      </c>
      <c r="M210" s="3">
        <f t="shared" si="25"/>
        <v>17.016569593605819</v>
      </c>
      <c r="N210" s="13">
        <f t="shared" si="21"/>
        <v>8.4161985153691693E-2</v>
      </c>
      <c r="O210" s="3">
        <f t="shared" si="26"/>
        <v>8.4161985153691693E-2</v>
      </c>
    </row>
    <row r="211" spans="9:15" x14ac:dyDescent="0.2">
      <c r="I211" s="5">
        <f t="shared" si="27"/>
        <v>1212</v>
      </c>
      <c r="J211" s="6">
        <f t="shared" si="22"/>
        <v>20.2</v>
      </c>
      <c r="K211" s="7">
        <f t="shared" si="24"/>
        <v>8.0788185098879084E-2</v>
      </c>
      <c r="L211" s="2">
        <f t="shared" si="23"/>
        <v>6.3571895092361359</v>
      </c>
      <c r="M211" s="3">
        <f t="shared" si="25"/>
        <v>20.135326089893837</v>
      </c>
      <c r="N211" s="13">
        <f t="shared" si="21"/>
        <v>8.0788185098879084E-2</v>
      </c>
      <c r="O211" s="3">
        <f t="shared" si="26"/>
        <v>8.0788185098879084E-2</v>
      </c>
    </row>
    <row r="212" spans="9:15" x14ac:dyDescent="0.2">
      <c r="I212" s="5">
        <f t="shared" si="27"/>
        <v>1218</v>
      </c>
      <c r="J212" s="6">
        <f t="shared" si="22"/>
        <v>20.3</v>
      </c>
      <c r="K212" s="7">
        <f t="shared" si="24"/>
        <v>7.7549630508976425E-2</v>
      </c>
      <c r="L212" s="2">
        <f t="shared" si="23"/>
        <v>6.388660744430374</v>
      </c>
      <c r="M212" s="3">
        <f t="shared" si="25"/>
        <v>23.410246345610833</v>
      </c>
      <c r="N212" s="13">
        <f t="shared" si="21"/>
        <v>7.7549630508976425E-2</v>
      </c>
      <c r="O212" s="3">
        <f t="shared" si="26"/>
        <v>7.7549630508976425E-2</v>
      </c>
    </row>
    <row r="213" spans="9:15" x14ac:dyDescent="0.2">
      <c r="I213" s="5">
        <f t="shared" si="27"/>
        <v>1224</v>
      </c>
      <c r="J213" s="6">
        <f t="shared" si="22"/>
        <v>20.399999999999999</v>
      </c>
      <c r="K213" s="7">
        <f t="shared" si="24"/>
        <v>7.4440899801352489E-2</v>
      </c>
      <c r="L213" s="2">
        <f t="shared" si="23"/>
        <v>6.4201319796246121</v>
      </c>
      <c r="M213" s="3">
        <f t="shared" si="25"/>
        <v>26.809375704146021</v>
      </c>
      <c r="N213" s="13">
        <f t="shared" si="21"/>
        <v>7.4440899801352489E-2</v>
      </c>
      <c r="O213" s="3">
        <f t="shared" si="26"/>
        <v>7.4440899801352489E-2</v>
      </c>
    </row>
    <row r="214" spans="9:15" x14ac:dyDescent="0.2">
      <c r="I214" s="5">
        <f t="shared" si="27"/>
        <v>1230</v>
      </c>
      <c r="J214" s="6">
        <f t="shared" si="22"/>
        <v>20.5</v>
      </c>
      <c r="K214" s="7">
        <f t="shared" si="24"/>
        <v>7.1456788728265525E-2</v>
      </c>
      <c r="L214" s="2">
        <f t="shared" si="23"/>
        <v>6.4516032148188511</v>
      </c>
      <c r="M214" s="3">
        <f t="shared" si="25"/>
        <v>30.299547552896758</v>
      </c>
      <c r="N214" s="13">
        <f t="shared" si="21"/>
        <v>7.1456788728265525E-2</v>
      </c>
      <c r="O214" s="3">
        <f t="shared" si="26"/>
        <v>7.1456788728265525E-2</v>
      </c>
    </row>
    <row r="215" spans="9:15" x14ac:dyDescent="0.2">
      <c r="I215" s="5">
        <f t="shared" si="27"/>
        <v>1236</v>
      </c>
      <c r="J215" s="6">
        <f t="shared" si="22"/>
        <v>20.6</v>
      </c>
      <c r="K215" s="7">
        <f t="shared" si="24"/>
        <v>6.8592301664564412E-2</v>
      </c>
      <c r="L215" s="2">
        <f t="shared" si="23"/>
        <v>6.4830744500130892</v>
      </c>
      <c r="M215" s="3">
        <f t="shared" si="25"/>
        <v>33.846706942663744</v>
      </c>
      <c r="N215" s="13">
        <f t="shared" si="21"/>
        <v>6.8592301664564412E-2</v>
      </c>
      <c r="O215" s="3">
        <f t="shared" si="26"/>
        <v>6.8592301664564412E-2</v>
      </c>
    </row>
    <row r="216" spans="9:15" x14ac:dyDescent="0.2">
      <c r="I216" s="5">
        <f t="shared" si="27"/>
        <v>1242</v>
      </c>
      <c r="J216" s="6">
        <f t="shared" si="22"/>
        <v>20.7</v>
      </c>
      <c r="K216" s="7">
        <f t="shared" si="24"/>
        <v>6.58426432446374E-2</v>
      </c>
      <c r="L216" s="2">
        <f t="shared" si="23"/>
        <v>6.5145456852073274</v>
      </c>
      <c r="M216" s="3">
        <f t="shared" si="25"/>
        <v>37.416242874890472</v>
      </c>
      <c r="N216" s="13">
        <f t="shared" si="21"/>
        <v>6.58426432446374E-2</v>
      </c>
      <c r="O216" s="3">
        <f t="shared" si="26"/>
        <v>6.58426432446374E-2</v>
      </c>
    </row>
    <row r="217" spans="9:15" x14ac:dyDescent="0.2">
      <c r="I217" s="5">
        <f t="shared" si="27"/>
        <v>1248</v>
      </c>
      <c r="J217" s="6">
        <f t="shared" si="22"/>
        <v>20.8</v>
      </c>
      <c r="K217" s="7">
        <f t="shared" si="24"/>
        <v>6.3203210334611515E-2</v>
      </c>
      <c r="L217" s="2">
        <f t="shared" si="23"/>
        <v>6.5460169204015655</v>
      </c>
      <c r="M217" s="3">
        <f t="shared" si="25"/>
        <v>40.973326014488954</v>
      </c>
      <c r="N217" s="13">
        <f t="shared" si="21"/>
        <v>6.3203210334611515E-2</v>
      </c>
      <c r="O217" s="3">
        <f t="shared" si="26"/>
        <v>6.3203210334611515E-2</v>
      </c>
    </row>
    <row r="218" spans="9:15" x14ac:dyDescent="0.2">
      <c r="I218" s="5">
        <f t="shared" si="27"/>
        <v>1254</v>
      </c>
      <c r="J218" s="6">
        <f t="shared" si="22"/>
        <v>20.9</v>
      </c>
      <c r="K218" s="7">
        <f t="shared" si="24"/>
        <v>6.0669584326362692E-2</v>
      </c>
      <c r="L218" s="2">
        <f t="shared" si="23"/>
        <v>6.5774881555958036</v>
      </c>
      <c r="M218" s="3">
        <f t="shared" si="25"/>
        <v>44.483248533058358</v>
      </c>
      <c r="N218" s="13">
        <f t="shared" si="21"/>
        <v>6.0669584326362692E-2</v>
      </c>
      <c r="O218" s="3">
        <f t="shared" si="26"/>
        <v>6.0669584326362692E-2</v>
      </c>
    </row>
    <row r="219" spans="9:15" x14ac:dyDescent="0.2">
      <c r="I219" s="5">
        <f t="shared" si="27"/>
        <v>1260</v>
      </c>
      <c r="J219" s="6">
        <f t="shared" si="22"/>
        <v>21</v>
      </c>
      <c r="K219" s="7">
        <f t="shared" si="24"/>
        <v>5.8237523740434817E-2</v>
      </c>
      <c r="L219" s="2">
        <f t="shared" si="23"/>
        <v>6.6089593907900426</v>
      </c>
      <c r="M219" s="3">
        <f t="shared" si="25"/>
        <v>47.911762766517505</v>
      </c>
      <c r="N219" s="13">
        <f t="shared" si="21"/>
        <v>5.8237523740434817E-2</v>
      </c>
      <c r="O219" s="3">
        <f t="shared" si="26"/>
        <v>5.8237523740434817E-2</v>
      </c>
    </row>
    <row r="220" spans="9:15" x14ac:dyDescent="0.2">
      <c r="I220" s="5">
        <f t="shared" si="27"/>
        <v>1266</v>
      </c>
      <c r="J220" s="6">
        <f t="shared" si="22"/>
        <v>21.1</v>
      </c>
      <c r="K220" s="7">
        <f t="shared" si="24"/>
        <v>5.5902957125485972E-2</v>
      </c>
      <c r="L220" s="2">
        <f t="shared" si="23"/>
        <v>6.6404306259842807</v>
      </c>
      <c r="M220" s="3">
        <f t="shared" si="25"/>
        <v>51.225415382735676</v>
      </c>
      <c r="N220" s="13">
        <f t="shared" si="21"/>
        <v>5.5902957125485972E-2</v>
      </c>
      <c r="O220" s="3">
        <f t="shared" si="26"/>
        <v>5.5902957125485972E-2</v>
      </c>
    </row>
    <row r="221" spans="9:15" x14ac:dyDescent="0.2">
      <c r="I221" s="5">
        <f t="shared" si="27"/>
        <v>1272</v>
      </c>
      <c r="J221" s="6">
        <f t="shared" si="22"/>
        <v>21.2</v>
      </c>
      <c r="K221" s="7">
        <f t="shared" si="24"/>
        <v>5.3661976242374308E-2</v>
      </c>
      <c r="L221" s="2">
        <f t="shared" si="23"/>
        <v>6.6719018611785188</v>
      </c>
      <c r="M221" s="3">
        <f t="shared" si="25"/>
        <v>54.391873798563033</v>
      </c>
      <c r="N221" s="13">
        <f t="shared" si="21"/>
        <v>5.3661976242374308E-2</v>
      </c>
      <c r="O221" s="3">
        <f t="shared" si="26"/>
        <v>5.3661976242374308E-2</v>
      </c>
    </row>
    <row r="222" spans="9:15" x14ac:dyDescent="0.2">
      <c r="I222" s="5">
        <f t="shared" si="27"/>
        <v>1278</v>
      </c>
      <c r="J222" s="6">
        <f t="shared" si="22"/>
        <v>21.3</v>
      </c>
      <c r="K222" s="7">
        <f t="shared" si="24"/>
        <v>5.15108295214734E-2</v>
      </c>
      <c r="L222" s="2">
        <f t="shared" si="23"/>
        <v>6.7033730963727578</v>
      </c>
      <c r="M222" s="3">
        <f t="shared" si="25"/>
        <v>57.380241661279825</v>
      </c>
      <c r="N222" s="13">
        <f t="shared" si="21"/>
        <v>5.15108295214734E-2</v>
      </c>
      <c r="O222" s="3">
        <f t="shared" si="26"/>
        <v>5.15108295214734E-2</v>
      </c>
    </row>
    <row r="223" spans="9:15" x14ac:dyDescent="0.2">
      <c r="I223" s="5">
        <f t="shared" si="27"/>
        <v>1284</v>
      </c>
      <c r="J223" s="6">
        <f t="shared" si="22"/>
        <v>21.4</v>
      </c>
      <c r="K223" s="7">
        <f t="shared" si="24"/>
        <v>4.9445915782264156E-2</v>
      </c>
      <c r="L223" s="2">
        <f t="shared" si="23"/>
        <v>6.734844331566995</v>
      </c>
      <c r="M223" s="3">
        <f t="shared" si="25"/>
        <v>60.161360316194006</v>
      </c>
      <c r="N223" s="13">
        <f t="shared" si="21"/>
        <v>4.9445915782264156E-2</v>
      </c>
      <c r="O223" s="3">
        <f t="shared" si="26"/>
        <v>4.9445915782264156E-2</v>
      </c>
    </row>
    <row r="224" spans="9:15" x14ac:dyDescent="0.2">
      <c r="I224" s="5">
        <f t="shared" si="27"/>
        <v>1290</v>
      </c>
      <c r="J224" s="6">
        <f t="shared" si="22"/>
        <v>21.5</v>
      </c>
      <c r="K224" s="7">
        <f t="shared" si="24"/>
        <v>4.7463778204688827E-2</v>
      </c>
      <c r="L224" s="2">
        <f t="shared" si="23"/>
        <v>6.766315566761234</v>
      </c>
      <c r="M224" s="3">
        <f t="shared" si="25"/>
        <v>62.708093318851667</v>
      </c>
      <c r="N224" s="13">
        <f t="shared" si="21"/>
        <v>4.7463778204688827E-2</v>
      </c>
      <c r="O224" s="3">
        <f t="shared" si="26"/>
        <v>4.7463778204688827E-2</v>
      </c>
    </row>
    <row r="225" spans="9:15" x14ac:dyDescent="0.2">
      <c r="I225" s="5">
        <f t="shared" si="27"/>
        <v>1296</v>
      </c>
      <c r="J225" s="6">
        <f t="shared" si="22"/>
        <v>21.6</v>
      </c>
      <c r="K225" s="7">
        <f t="shared" si="24"/>
        <v>4.5561098542176603E-2</v>
      </c>
      <c r="L225" s="2">
        <f t="shared" si="23"/>
        <v>6.7977868019554721</v>
      </c>
      <c r="M225" s="3">
        <f t="shared" si="25"/>
        <v>64.995591215762374</v>
      </c>
      <c r="N225" s="13">
        <f t="shared" si="21"/>
        <v>4.5561098542176603E-2</v>
      </c>
      <c r="O225" s="3">
        <f t="shared" si="26"/>
        <v>4.5561098542176603E-2</v>
      </c>
    </row>
    <row r="226" spans="9:15" x14ac:dyDescent="0.2">
      <c r="I226" s="5">
        <f t="shared" si="27"/>
        <v>1302</v>
      </c>
      <c r="J226" s="6">
        <f t="shared" si="22"/>
        <v>21.7</v>
      </c>
      <c r="K226" s="7">
        <f t="shared" si="24"/>
        <v>4.3734691566649421E-2</v>
      </c>
      <c r="L226" s="2">
        <f t="shared" si="23"/>
        <v>6.8292580371497102</v>
      </c>
      <c r="M226" s="3">
        <f t="shared" si="25"/>
        <v>67.001534010075616</v>
      </c>
      <c r="N226" s="13">
        <f t="shared" ref="N226:N289" si="28">(4.34*($F$11))*EXP(-1.3*(L226))</f>
        <v>4.3734691566649421E-2</v>
      </c>
      <c r="O226" s="3">
        <f t="shared" si="26"/>
        <v>4.3734691566649421E-2</v>
      </c>
    </row>
    <row r="227" spans="9:15" x14ac:dyDescent="0.2">
      <c r="I227" s="5">
        <f t="shared" si="27"/>
        <v>1308</v>
      </c>
      <c r="J227" s="6">
        <f t="shared" si="22"/>
        <v>21.8</v>
      </c>
      <c r="K227" s="7">
        <f t="shared" si="24"/>
        <v>4.1981499736212798E-2</v>
      </c>
      <c r="L227" s="2">
        <f t="shared" si="23"/>
        <v>6.8607292723439492</v>
      </c>
      <c r="M227" s="3">
        <f t="shared" si="25"/>
        <v>68.70634894637513</v>
      </c>
      <c r="N227" s="13">
        <f t="shared" si="28"/>
        <v>4.1981499736212798E-2</v>
      </c>
      <c r="O227" s="3">
        <f t="shared" si="26"/>
        <v>4.1981499736212798E-2</v>
      </c>
    </row>
    <row r="228" spans="9:15" x14ac:dyDescent="0.2">
      <c r="I228" s="5">
        <f t="shared" si="27"/>
        <v>1314</v>
      </c>
      <c r="J228" s="6">
        <f t="shared" si="22"/>
        <v>21.9</v>
      </c>
      <c r="K228" s="7">
        <f t="shared" si="24"/>
        <v>4.0298588076601943E-2</v>
      </c>
      <c r="L228" s="2">
        <f t="shared" si="23"/>
        <v>6.8922005075381865</v>
      </c>
      <c r="M228" s="3">
        <f t="shared" si="25"/>
        <v>70.093401489582021</v>
      </c>
      <c r="N228" s="13">
        <f t="shared" si="28"/>
        <v>4.0298588076601943E-2</v>
      </c>
      <c r="O228" s="3">
        <f t="shared" si="26"/>
        <v>4.0298588076601943E-2</v>
      </c>
    </row>
    <row r="229" spans="9:15" x14ac:dyDescent="0.2">
      <c r="I229" s="5">
        <f t="shared" si="27"/>
        <v>1320</v>
      </c>
      <c r="J229" s="6">
        <f t="shared" si="22"/>
        <v>22</v>
      </c>
      <c r="K229" s="7">
        <f t="shared" si="24"/>
        <v>3.8683139267814588E-2</v>
      </c>
      <c r="L229" s="2">
        <f t="shared" si="23"/>
        <v>6.9236717427324255</v>
      </c>
      <c r="M229" s="3">
        <f t="shared" si="25"/>
        <v>71.149157634512093</v>
      </c>
      <c r="N229" s="13">
        <f t="shared" si="28"/>
        <v>3.8683139267814588E-2</v>
      </c>
      <c r="O229" s="3">
        <f t="shared" si="26"/>
        <v>3.8683139267814588E-2</v>
      </c>
    </row>
    <row r="230" spans="9:15" x14ac:dyDescent="0.2">
      <c r="I230" s="5">
        <f t="shared" si="27"/>
        <v>1326</v>
      </c>
      <c r="J230" s="6">
        <f t="shared" si="22"/>
        <v>22.1</v>
      </c>
      <c r="K230" s="7">
        <f t="shared" si="24"/>
        <v>3.7132448927707375E-2</v>
      </c>
      <c r="L230" s="2">
        <f t="shared" si="23"/>
        <v>6.9551429779266636</v>
      </c>
      <c r="M230" s="3">
        <f t="shared" si="25"/>
        <v>71.863315962369782</v>
      </c>
      <c r="N230" s="13">
        <f t="shared" si="28"/>
        <v>3.7132448927707375E-2</v>
      </c>
      <c r="O230" s="3">
        <f t="shared" si="26"/>
        <v>3.7132448927707375E-2</v>
      </c>
    </row>
    <row r="231" spans="9:15" x14ac:dyDescent="0.2">
      <c r="I231" s="5">
        <f t="shared" si="27"/>
        <v>1332</v>
      </c>
      <c r="J231" s="6">
        <f t="shared" si="22"/>
        <v>22.2</v>
      </c>
      <c r="K231" s="7">
        <f t="shared" si="24"/>
        <v>3.5643921084657443E-2</v>
      </c>
      <c r="L231" s="2">
        <f t="shared" si="23"/>
        <v>6.9866142131209017</v>
      </c>
      <c r="M231" s="3">
        <f t="shared" si="25"/>
        <v>72.228908155654111</v>
      </c>
      <c r="N231" s="13">
        <f t="shared" si="28"/>
        <v>3.5643921084657443E-2</v>
      </c>
      <c r="O231" s="3">
        <f t="shared" si="26"/>
        <v>3.5643921084657443E-2</v>
      </c>
    </row>
    <row r="232" spans="9:15" x14ac:dyDescent="0.2">
      <c r="I232" s="5">
        <f t="shared" si="27"/>
        <v>1338</v>
      </c>
      <c r="J232" s="6">
        <f t="shared" si="22"/>
        <v>22.3</v>
      </c>
      <c r="K232" s="7">
        <f t="shared" si="24"/>
        <v>3.4215063831711828E-2</v>
      </c>
      <c r="L232" s="2">
        <f t="shared" si="23"/>
        <v>7.0180854483151407</v>
      </c>
      <c r="M232" s="3">
        <f t="shared" si="25"/>
        <v>72.242366990712696</v>
      </c>
      <c r="N232" s="13">
        <f t="shared" si="28"/>
        <v>3.4215063831711828E-2</v>
      </c>
      <c r="O232" s="3">
        <f t="shared" si="26"/>
        <v>3.4215063831711828E-2</v>
      </c>
    </row>
    <row r="233" spans="9:15" x14ac:dyDescent="0.2">
      <c r="I233" s="5">
        <f t="shared" si="27"/>
        <v>1344</v>
      </c>
      <c r="J233" s="6">
        <f t="shared" si="22"/>
        <v>22.4</v>
      </c>
      <c r="K233" s="7">
        <f t="shared" si="24"/>
        <v>3.2843485154948907E-2</v>
      </c>
      <c r="L233" s="2">
        <f t="shared" si="23"/>
        <v>7.0495566835093779</v>
      </c>
      <c r="M233" s="3">
        <f t="shared" si="25"/>
        <v>71.903561144515024</v>
      </c>
      <c r="N233" s="13">
        <f t="shared" si="28"/>
        <v>3.2843485154948907E-2</v>
      </c>
      <c r="O233" s="3">
        <f t="shared" si="26"/>
        <v>3.2843485154948907E-2</v>
      </c>
    </row>
    <row r="234" spans="9:15" x14ac:dyDescent="0.2">
      <c r="I234" s="5">
        <f t="shared" si="27"/>
        <v>1350</v>
      </c>
      <c r="J234" s="6">
        <f t="shared" si="22"/>
        <v>22.5</v>
      </c>
      <c r="K234" s="7">
        <f t="shared" si="24"/>
        <v>3.1526888929067909E-2</v>
      </c>
      <c r="L234" s="2">
        <f t="shared" si="23"/>
        <v>7.0810279187036169</v>
      </c>
      <c r="M234" s="3">
        <f t="shared" si="25"/>
        <v>71.215796476021723</v>
      </c>
      <c r="N234" s="13">
        <f t="shared" si="28"/>
        <v>3.1526888929067909E-2</v>
      </c>
      <c r="O234" s="3">
        <f t="shared" si="26"/>
        <v>3.1526888929067909E-2</v>
      </c>
    </row>
    <row r="235" spans="9:15" x14ac:dyDescent="0.2">
      <c r="I235" s="5">
        <f t="shared" si="27"/>
        <v>1356</v>
      </c>
      <c r="J235" s="6">
        <f t="shared" si="22"/>
        <v>22.6</v>
      </c>
      <c r="K235" s="7">
        <f t="shared" si="24"/>
        <v>3.0263071073503761E-2</v>
      </c>
      <c r="L235" s="2">
        <f t="shared" si="23"/>
        <v>7.112499153897855</v>
      </c>
      <c r="M235" s="3">
        <f t="shared" si="25"/>
        <v>70.185783769647372</v>
      </c>
      <c r="N235" s="13">
        <f t="shared" si="28"/>
        <v>3.0263071073503761E-2</v>
      </c>
      <c r="O235" s="3">
        <f t="shared" si="26"/>
        <v>3.0263071073503761E-2</v>
      </c>
    </row>
    <row r="236" spans="9:15" x14ac:dyDescent="0.2">
      <c r="I236" s="5">
        <f t="shared" si="27"/>
        <v>1362</v>
      </c>
      <c r="J236" s="6">
        <f t="shared" si="22"/>
        <v>22.7</v>
      </c>
      <c r="K236" s="7">
        <f t="shared" si="24"/>
        <v>2.904991586263115E-2</v>
      </c>
      <c r="L236" s="2">
        <f t="shared" si="23"/>
        <v>7.1439703890920931</v>
      </c>
      <c r="M236" s="3">
        <f t="shared" si="25"/>
        <v>68.823573255555274</v>
      </c>
      <c r="N236" s="13">
        <f t="shared" si="28"/>
        <v>2.904991586263115E-2</v>
      </c>
      <c r="O236" s="3">
        <f t="shared" si="26"/>
        <v>2.904991586263115E-2</v>
      </c>
    </row>
    <row r="237" spans="9:15" x14ac:dyDescent="0.2">
      <c r="I237" s="5">
        <f t="shared" si="27"/>
        <v>1368</v>
      </c>
      <c r="J237" s="6">
        <f t="shared" si="22"/>
        <v>22.8</v>
      </c>
      <c r="K237" s="7">
        <f t="shared" si="24"/>
        <v>2.7885392383881581E-2</v>
      </c>
      <c r="L237" s="2">
        <f t="shared" si="23"/>
        <v>7.1754416242863321</v>
      </c>
      <c r="M237" s="3">
        <f t="shared" si="25"/>
        <v>67.142456545696334</v>
      </c>
      <c r="N237" s="13">
        <f t="shared" si="28"/>
        <v>2.7885392383881581E-2</v>
      </c>
      <c r="O237" s="3">
        <f t="shared" si="26"/>
        <v>2.7885392383881581E-2</v>
      </c>
    </row>
    <row r="238" spans="9:15" x14ac:dyDescent="0.2">
      <c r="I238" s="5">
        <f t="shared" si="27"/>
        <v>1374</v>
      </c>
      <c r="J238" s="6">
        <f t="shared" si="22"/>
        <v>22.9</v>
      </c>
      <c r="K238" s="7">
        <f t="shared" si="24"/>
        <v>2.676755113784391E-2</v>
      </c>
      <c r="L238" s="2">
        <f t="shared" si="23"/>
        <v>7.2069128594805694</v>
      </c>
      <c r="M238" s="3">
        <f t="shared" si="25"/>
        <v>65.158836942438867</v>
      </c>
      <c r="N238" s="13">
        <f t="shared" si="28"/>
        <v>2.676755113784391E-2</v>
      </c>
      <c r="O238" s="3">
        <f t="shared" si="26"/>
        <v>2.676755113784391E-2</v>
      </c>
    </row>
    <row r="239" spans="9:15" x14ac:dyDescent="0.2">
      <c r="I239" s="5">
        <f t="shared" si="27"/>
        <v>1380</v>
      </c>
      <c r="J239" s="6">
        <f t="shared" si="22"/>
        <v>23</v>
      </c>
      <c r="K239" s="7">
        <f t="shared" si="24"/>
        <v>2.5694520774656244E-2</v>
      </c>
      <c r="L239" s="2">
        <f t="shared" si="23"/>
        <v>7.2383840946748084</v>
      </c>
      <c r="M239" s="3">
        <f t="shared" si="25"/>
        <v>62.892069385237313</v>
      </c>
      <c r="N239" s="13">
        <f t="shared" si="28"/>
        <v>2.5694520774656244E-2</v>
      </c>
      <c r="O239" s="3">
        <f t="shared" si="26"/>
        <v>2.5694520774656244E-2</v>
      </c>
    </row>
    <row r="240" spans="9:15" x14ac:dyDescent="0.2">
      <c r="I240" s="5">
        <f t="shared" si="27"/>
        <v>1386</v>
      </c>
      <c r="J240" s="6">
        <f t="shared" si="22"/>
        <v>23.1</v>
      </c>
      <c r="K240" s="7">
        <f t="shared" si="24"/>
        <v>2.4664504961226776E-2</v>
      </c>
      <c r="L240" s="2">
        <f t="shared" si="23"/>
        <v>7.2698553298690474</v>
      </c>
      <c r="M240" s="3">
        <f t="shared" si="25"/>
        <v>60.364271597043874</v>
      </c>
      <c r="N240" s="13">
        <f t="shared" si="28"/>
        <v>2.4664504961226776E-2</v>
      </c>
      <c r="O240" s="3">
        <f t="shared" si="26"/>
        <v>2.4664504961226776E-2</v>
      </c>
    </row>
    <row r="241" spans="9:15" x14ac:dyDescent="0.2">
      <c r="I241" s="5">
        <f t="shared" si="27"/>
        <v>1392</v>
      </c>
      <c r="J241" s="6">
        <f t="shared" si="22"/>
        <v>23.2</v>
      </c>
      <c r="K241" s="7">
        <f t="shared" si="24"/>
        <v>2.3675779374037382E-2</v>
      </c>
      <c r="L241" s="2">
        <f t="shared" si="23"/>
        <v>7.3013265650632846</v>
      </c>
      <c r="M241" s="3">
        <f t="shared" si="25"/>
        <v>57.600108273178314</v>
      </c>
      <c r="N241" s="13">
        <f t="shared" si="28"/>
        <v>2.3675779374037382E-2</v>
      </c>
      <c r="O241" s="3">
        <f t="shared" si="26"/>
        <v>2.3675779374037382E-2</v>
      </c>
    </row>
    <row r="242" spans="9:15" x14ac:dyDescent="0.2">
      <c r="I242" s="5">
        <f t="shared" si="27"/>
        <v>1398</v>
      </c>
      <c r="J242" s="6">
        <f t="shared" si="22"/>
        <v>23.3</v>
      </c>
      <c r="K242" s="7">
        <f t="shared" si="24"/>
        <v>2.2726688812497099E-2</v>
      </c>
      <c r="L242" s="2">
        <f t="shared" si="23"/>
        <v>7.3327978002575236</v>
      </c>
      <c r="M242" s="3">
        <f t="shared" si="25"/>
        <v>54.626550418407774</v>
      </c>
      <c r="N242" s="13">
        <f t="shared" si="28"/>
        <v>2.2726688812497099E-2</v>
      </c>
      <c r="O242" s="3">
        <f t="shared" si="26"/>
        <v>2.2726688812497099E-2</v>
      </c>
    </row>
    <row r="243" spans="9:15" x14ac:dyDescent="0.2">
      <c r="I243" s="5">
        <f t="shared" si="27"/>
        <v>1404</v>
      </c>
      <c r="J243" s="6">
        <f t="shared" si="22"/>
        <v>23.4</v>
      </c>
      <c r="K243" s="7">
        <f t="shared" si="24"/>
        <v>2.1815644428012964E-2</v>
      </c>
      <c r="L243" s="2">
        <f t="shared" si="23"/>
        <v>7.3642690354517608</v>
      </c>
      <c r="M243" s="3">
        <f t="shared" si="25"/>
        <v>51.472612180480098</v>
      </c>
      <c r="N243" s="13">
        <f t="shared" si="28"/>
        <v>2.1815644428012964E-2</v>
      </c>
      <c r="O243" s="3">
        <f t="shared" si="26"/>
        <v>2.1815644428012964E-2</v>
      </c>
    </row>
    <row r="244" spans="9:15" x14ac:dyDescent="0.2">
      <c r="I244" s="5">
        <f t="shared" si="27"/>
        <v>1410</v>
      </c>
      <c r="J244" s="6">
        <f t="shared" si="22"/>
        <v>23.5</v>
      </c>
      <c r="K244" s="7">
        <f t="shared" si="24"/>
        <v>2.0941121064137983E-2</v>
      </c>
      <c r="L244" s="2">
        <f t="shared" si="23"/>
        <v>7.3957402706459998</v>
      </c>
      <c r="M244" s="3">
        <f t="shared" si="25"/>
        <v>48.169067747923123</v>
      </c>
      <c r="N244" s="13">
        <f t="shared" si="28"/>
        <v>2.0941121064137983E-2</v>
      </c>
      <c r="O244" s="3">
        <f t="shared" si="26"/>
        <v>2.0941121064137983E-2</v>
      </c>
    </row>
    <row r="245" spans="9:15" x14ac:dyDescent="0.2">
      <c r="I245" s="5">
        <f t="shared" si="27"/>
        <v>1416</v>
      </c>
      <c r="J245" s="6">
        <f t="shared" si="22"/>
        <v>23.6</v>
      </c>
      <c r="K245" s="7">
        <f t="shared" si="24"/>
        <v>2.0101654703345639E-2</v>
      </c>
      <c r="L245" s="2">
        <f t="shared" si="23"/>
        <v>7.4272115058402388</v>
      </c>
      <c r="M245" s="3">
        <f t="shared" si="25"/>
        <v>44.74815107445135</v>
      </c>
      <c r="N245" s="13">
        <f t="shared" si="28"/>
        <v>2.0101654703345639E-2</v>
      </c>
      <c r="O245" s="3">
        <f t="shared" si="26"/>
        <v>2.0101654703345639E-2</v>
      </c>
    </row>
    <row r="246" spans="9:15" x14ac:dyDescent="0.2">
      <c r="I246" s="5">
        <f t="shared" si="27"/>
        <v>1422</v>
      </c>
      <c r="J246" s="6">
        <f t="shared" si="22"/>
        <v>23.7</v>
      </c>
      <c r="K246" s="7">
        <f t="shared" si="24"/>
        <v>1.9295840016154964E-2</v>
      </c>
      <c r="L246" s="2">
        <f t="shared" si="23"/>
        <v>7.458682741034476</v>
      </c>
      <c r="M246" s="3">
        <f t="shared" si="25"/>
        <v>41.24324135988001</v>
      </c>
      <c r="N246" s="13">
        <f t="shared" si="28"/>
        <v>1.9295840016154964E-2</v>
      </c>
      <c r="O246" s="3">
        <f t="shared" si="26"/>
        <v>1.9295840016154964E-2</v>
      </c>
    </row>
    <row r="247" spans="9:15" x14ac:dyDescent="0.2">
      <c r="I247" s="5">
        <f t="shared" si="27"/>
        <v>1428</v>
      </c>
      <c r="J247" s="6">
        <f t="shared" si="22"/>
        <v>23.8</v>
      </c>
      <c r="K247" s="7">
        <f t="shared" si="24"/>
        <v>1.8522328008503567E-2</v>
      </c>
      <c r="L247" s="2">
        <f t="shared" si="23"/>
        <v>7.490153976228715</v>
      </c>
      <c r="M247" s="3">
        <f t="shared" si="25"/>
        <v>37.688537356433265</v>
      </c>
      <c r="N247" s="13">
        <f t="shared" si="28"/>
        <v>1.8522328008503567E-2</v>
      </c>
      <c r="O247" s="3">
        <f t="shared" si="26"/>
        <v>1.8522328008503567E-2</v>
      </c>
    </row>
    <row r="248" spans="9:15" x14ac:dyDescent="0.2">
      <c r="I248" s="5">
        <f t="shared" si="27"/>
        <v>1434</v>
      </c>
      <c r="J248" s="6">
        <f t="shared" si="22"/>
        <v>23.9</v>
      </c>
      <c r="K248" s="7">
        <f t="shared" si="24"/>
        <v>1.7779823763431082E-2</v>
      </c>
      <c r="L248" s="2">
        <f t="shared" si="23"/>
        <v>7.5216252114229523</v>
      </c>
      <c r="M248" s="3">
        <f t="shared" si="25"/>
        <v>34.118723678365782</v>
      </c>
      <c r="N248" s="13">
        <f t="shared" si="28"/>
        <v>1.7779823763431082E-2</v>
      </c>
      <c r="O248" s="3">
        <f t="shared" si="26"/>
        <v>1.7779823763431082E-2</v>
      </c>
    </row>
    <row r="249" spans="9:15" x14ac:dyDescent="0.2">
      <c r="I249" s="5">
        <f t="shared" si="27"/>
        <v>1440</v>
      </c>
      <c r="J249" s="6">
        <f t="shared" si="22"/>
        <v>24</v>
      </c>
      <c r="K249" s="7">
        <f t="shared" si="24"/>
        <v>1.7067084273290935E-2</v>
      </c>
      <c r="L249" s="2">
        <f t="shared" si="23"/>
        <v>7.5530964466171913</v>
      </c>
      <c r="M249" s="3">
        <f t="shared" si="25"/>
        <v>30.568632370838312</v>
      </c>
      <c r="N249" s="13">
        <f t="shared" si="28"/>
        <v>1.7067084273290935E-2</v>
      </c>
      <c r="O249" s="3">
        <f t="shared" si="26"/>
        <v>1.7067084273290935E-2</v>
      </c>
    </row>
    <row r="250" spans="9:15" x14ac:dyDescent="0.2">
      <c r="I250" s="5">
        <f t="shared" si="27"/>
        <v>1446</v>
      </c>
      <c r="J250" s="6">
        <f t="shared" si="22"/>
        <v>24.1</v>
      </c>
      <c r="K250" s="7">
        <f t="shared" si="24"/>
        <v>1.6382916358862951E-2</v>
      </c>
      <c r="L250" s="2">
        <f t="shared" si="23"/>
        <v>7.5845676818114303</v>
      </c>
      <c r="M250" s="3">
        <f t="shared" si="25"/>
        <v>27.072903040257049</v>
      </c>
      <c r="N250" s="13">
        <f t="shared" si="28"/>
        <v>1.6382916358862951E-2</v>
      </c>
      <c r="O250" s="3">
        <f t="shared" si="26"/>
        <v>1.6382916358862951E-2</v>
      </c>
    </row>
    <row r="251" spans="9:15" x14ac:dyDescent="0.2">
      <c r="I251" s="5">
        <f t="shared" si="27"/>
        <v>1452</v>
      </c>
      <c r="J251" s="6">
        <f t="shared" si="22"/>
        <v>24.2</v>
      </c>
      <c r="K251" s="7">
        <f t="shared" si="24"/>
        <v>1.5726174671881782E-2</v>
      </c>
      <c r="L251" s="2">
        <f t="shared" si="23"/>
        <v>7.6160389170056675</v>
      </c>
      <c r="M251" s="3">
        <f t="shared" si="25"/>
        <v>23.665644862308788</v>
      </c>
      <c r="N251" s="13">
        <f t="shared" si="28"/>
        <v>1.5726174671881782E-2</v>
      </c>
      <c r="O251" s="3">
        <f t="shared" si="26"/>
        <v>1.5726174671881782E-2</v>
      </c>
    </row>
    <row r="252" spans="9:15" x14ac:dyDescent="0.2">
      <c r="I252" s="5">
        <f t="shared" si="27"/>
        <v>1458</v>
      </c>
      <c r="J252" s="6">
        <f t="shared" si="22"/>
        <v>24.3</v>
      </c>
      <c r="K252" s="7">
        <f t="shared" si="24"/>
        <v>1.5095759777638258E-2</v>
      </c>
      <c r="L252" s="2">
        <f t="shared" si="23"/>
        <v>7.6475101521999065</v>
      </c>
      <c r="M252" s="3">
        <f t="shared" si="25"/>
        <v>20.380103765613899</v>
      </c>
      <c r="N252" s="13">
        <f t="shared" si="28"/>
        <v>1.5095759777638258E-2</v>
      </c>
      <c r="O252" s="3">
        <f t="shared" si="26"/>
        <v>1.5095759777638258E-2</v>
      </c>
    </row>
    <row r="253" spans="9:15" x14ac:dyDescent="0.2">
      <c r="I253" s="5">
        <f t="shared" si="27"/>
        <v>1464</v>
      </c>
      <c r="J253" s="6">
        <f t="shared" si="22"/>
        <v>24.4</v>
      </c>
      <c r="K253" s="7">
        <f t="shared" si="24"/>
        <v>1.4490616314443728E-2</v>
      </c>
      <c r="L253" s="2">
        <f t="shared" si="23"/>
        <v>7.6789813873941437</v>
      </c>
      <c r="M253" s="3">
        <f t="shared" si="25"/>
        <v>17.248338038414158</v>
      </c>
      <c r="N253" s="13">
        <f t="shared" si="28"/>
        <v>1.4490616314443728E-2</v>
      </c>
      <c r="O253" s="3">
        <f t="shared" si="26"/>
        <v>1.4490616314443728E-2</v>
      </c>
    </row>
    <row r="254" spans="9:15" x14ac:dyDescent="0.2">
      <c r="I254" s="5">
        <f t="shared" si="27"/>
        <v>1470</v>
      </c>
      <c r="J254" s="6">
        <f t="shared" si="22"/>
        <v>24.5</v>
      </c>
      <c r="K254" s="7">
        <f t="shared" si="24"/>
        <v>1.3909731226875256E-2</v>
      </c>
      <c r="L254" s="2">
        <f t="shared" si="23"/>
        <v>7.7104526225883827</v>
      </c>
      <c r="M254" s="3">
        <f t="shared" si="25"/>
        <v>14.300905523521717</v>
      </c>
      <c r="N254" s="13">
        <f t="shared" si="28"/>
        <v>1.3909731226875256E-2</v>
      </c>
      <c r="O254" s="3">
        <f t="shared" si="26"/>
        <v>1.3909731226875256E-2</v>
      </c>
    </row>
    <row r="255" spans="9:15" x14ac:dyDescent="0.2">
      <c r="I255" s="5">
        <f t="shared" si="27"/>
        <v>1476</v>
      </c>
      <c r="J255" s="6">
        <f t="shared" si="22"/>
        <v>24.6</v>
      </c>
      <c r="K255" s="7">
        <f t="shared" si="24"/>
        <v>1.335213206984537E-2</v>
      </c>
      <c r="L255" s="2">
        <f t="shared" si="23"/>
        <v>7.7419238577826217</v>
      </c>
      <c r="M255" s="3">
        <f t="shared" si="25"/>
        <v>11.566565453694112</v>
      </c>
      <c r="N255" s="13">
        <f t="shared" si="28"/>
        <v>1.335213206984537E-2</v>
      </c>
      <c r="O255" s="3">
        <f t="shared" si="26"/>
        <v>1.335213206984537E-2</v>
      </c>
    </row>
    <row r="256" spans="9:15" x14ac:dyDescent="0.2">
      <c r="I256" s="5">
        <f t="shared" si="27"/>
        <v>1482</v>
      </c>
      <c r="J256" s="6">
        <f t="shared" si="22"/>
        <v>24.7</v>
      </c>
      <c r="K256" s="7">
        <f t="shared" si="24"/>
        <v>1.2816885380656106E-2</v>
      </c>
      <c r="L256" s="2">
        <f t="shared" si="23"/>
        <v>7.7733950929768589</v>
      </c>
      <c r="M256" s="3">
        <f t="shared" si="25"/>
        <v>9.0719978367380829</v>
      </c>
      <c r="N256" s="13">
        <f t="shared" si="28"/>
        <v>1.2816885380656106E-2</v>
      </c>
      <c r="O256" s="3">
        <f t="shared" si="26"/>
        <v>1.2816885380656106E-2</v>
      </c>
    </row>
    <row r="257" spans="9:15" x14ac:dyDescent="0.2">
      <c r="I257" s="5">
        <f t="shared" si="27"/>
        <v>1488</v>
      </c>
      <c r="J257" s="6">
        <f t="shared" si="22"/>
        <v>24.8</v>
      </c>
      <c r="K257" s="7">
        <f t="shared" si="24"/>
        <v>1.2303095116312663E-2</v>
      </c>
      <c r="L257" s="2">
        <f t="shared" si="23"/>
        <v>7.8048663281710979</v>
      </c>
      <c r="M257" s="3">
        <f t="shared" si="25"/>
        <v>6.8415431284103212</v>
      </c>
      <c r="N257" s="13">
        <f t="shared" si="28"/>
        <v>1.2303095116312663E-2</v>
      </c>
      <c r="O257" s="3">
        <f t="shared" si="26"/>
        <v>1.2303095116312663E-2</v>
      </c>
    </row>
    <row r="258" spans="9:15" x14ac:dyDescent="0.2">
      <c r="I258" s="5">
        <f t="shared" si="27"/>
        <v>1494</v>
      </c>
      <c r="J258" s="6">
        <f t="shared" si="22"/>
        <v>24.9</v>
      </c>
      <c r="K258" s="7">
        <f t="shared" si="24"/>
        <v>1.1809901153480408E-2</v>
      </c>
      <c r="L258" s="2">
        <f t="shared" si="23"/>
        <v>7.8363375633653352</v>
      </c>
      <c r="M258" s="3">
        <f t="shared" si="25"/>
        <v>4.8969647332292432</v>
      </c>
      <c r="N258" s="13">
        <f t="shared" si="28"/>
        <v>1.1809901153480408E-2</v>
      </c>
      <c r="O258" s="3">
        <f t="shared" si="26"/>
        <v>1.1809901153480408E-2</v>
      </c>
    </row>
    <row r="259" spans="9:15" x14ac:dyDescent="0.2">
      <c r="I259" s="5">
        <f t="shared" si="27"/>
        <v>1500</v>
      </c>
      <c r="J259" s="6">
        <f t="shared" si="22"/>
        <v>25</v>
      </c>
      <c r="K259" s="7">
        <f t="shared" si="24"/>
        <v>1.1336477848574012E-2</v>
      </c>
      <c r="L259" s="2">
        <f t="shared" si="23"/>
        <v>7.8678087985595742</v>
      </c>
      <c r="M259" s="3">
        <f t="shared" si="25"/>
        <v>3.2572366505651882</v>
      </c>
      <c r="N259" s="13">
        <f t="shared" si="28"/>
        <v>1.1336477848574012E-2</v>
      </c>
      <c r="O259" s="3">
        <f t="shared" si="26"/>
        <v>1.1336477848574012E-2</v>
      </c>
    </row>
    <row r="260" spans="9:15" x14ac:dyDescent="0.2">
      <c r="I260" s="5">
        <f t="shared" si="27"/>
        <v>1506</v>
      </c>
      <c r="J260" s="6">
        <f t="shared" si="22"/>
        <v>25.1</v>
      </c>
      <c r="K260" s="7">
        <f t="shared" si="24"/>
        <v>1.0882032655568431E-2</v>
      </c>
      <c r="L260" s="2">
        <f t="shared" si="23"/>
        <v>7.8992800337538132</v>
      </c>
      <c r="M260" s="3">
        <f t="shared" si="25"/>
        <v>1.9383583380310585</v>
      </c>
      <c r="N260" s="13">
        <f t="shared" si="28"/>
        <v>1.0882032655568431E-2</v>
      </c>
      <c r="O260" s="3">
        <f t="shared" si="26"/>
        <v>1.0882032655568431E-2</v>
      </c>
    </row>
    <row r="261" spans="9:15" x14ac:dyDescent="0.2">
      <c r="I261" s="5">
        <f t="shared" si="27"/>
        <v>1512</v>
      </c>
      <c r="J261" s="6">
        <f t="shared" si="22"/>
        <v>25.2</v>
      </c>
      <c r="K261" s="7">
        <f t="shared" si="24"/>
        <v>1.0445804799217574E-2</v>
      </c>
      <c r="L261" s="2">
        <f t="shared" si="23"/>
        <v>7.9307512689480504</v>
      </c>
      <c r="M261" s="3">
        <f t="shared" si="25"/>
        <v>0.95319859861971212</v>
      </c>
      <c r="N261" s="13">
        <f t="shared" si="28"/>
        <v>1.0445804799217574E-2</v>
      </c>
      <c r="O261" s="3">
        <f t="shared" si="26"/>
        <v>1.0445804799217574E-2</v>
      </c>
    </row>
    <row r="262" spans="9:15" x14ac:dyDescent="0.2">
      <c r="I262" s="5">
        <f t="shared" si="27"/>
        <v>1518</v>
      </c>
      <c r="J262" s="6">
        <f t="shared" si="22"/>
        <v>25.3</v>
      </c>
      <c r="K262" s="7">
        <f t="shared" si="24"/>
        <v>1.0027064001459474E-2</v>
      </c>
      <c r="L262" s="2">
        <f t="shared" si="23"/>
        <v>7.9622225041422894</v>
      </c>
      <c r="M262" s="3">
        <f t="shared" si="25"/>
        <v>0.31137001484344373</v>
      </c>
      <c r="N262" s="13">
        <f t="shared" si="28"/>
        <v>1.0027064001459474E-2</v>
      </c>
      <c r="O262" s="3">
        <f t="shared" si="26"/>
        <v>1.0027064001459474E-2</v>
      </c>
    </row>
    <row r="263" spans="9:15" x14ac:dyDescent="0.2">
      <c r="I263" s="5">
        <f t="shared" si="27"/>
        <v>1524</v>
      </c>
      <c r="J263" s="6">
        <f t="shared" si="22"/>
        <v>25.4</v>
      </c>
      <c r="K263" s="7">
        <f t="shared" si="24"/>
        <v>9.6251092588764079E-3</v>
      </c>
      <c r="L263" s="2">
        <f t="shared" si="23"/>
        <v>7.9936937393365266</v>
      </c>
      <c r="M263" s="3">
        <f t="shared" si="25"/>
        <v>1.9135155069211117E-2</v>
      </c>
      <c r="N263" s="13">
        <f t="shared" si="28"/>
        <v>9.6251092588764079E-3</v>
      </c>
      <c r="O263" s="3">
        <f t="shared" si="26"/>
        <v>9.6251092588764079E-3</v>
      </c>
    </row>
    <row r="264" spans="9:15" x14ac:dyDescent="0.2">
      <c r="I264" s="5">
        <f t="shared" si="27"/>
        <v>1530</v>
      </c>
      <c r="J264" s="6">
        <f t="shared" si="22"/>
        <v>25.5</v>
      </c>
      <c r="K264" s="7">
        <f t="shared" si="24"/>
        <v>9.2392676691625351E-3</v>
      </c>
      <c r="L264" s="2">
        <f t="shared" si="23"/>
        <v>8.0251649745307656</v>
      </c>
      <c r="M264" s="3">
        <f t="shared" si="25"/>
        <v>7.9345467229917602E-2</v>
      </c>
      <c r="N264" s="13">
        <f t="shared" si="28"/>
        <v>9.2392676691625351E-3</v>
      </c>
      <c r="O264" s="3">
        <f t="shared" si="26"/>
        <v>9.2392676691625351E-3</v>
      </c>
    </row>
    <row r="265" spans="9:15" x14ac:dyDescent="0.2">
      <c r="I265" s="5">
        <f t="shared" si="27"/>
        <v>1536</v>
      </c>
      <c r="J265" s="6">
        <f t="shared" ref="J265:J292" si="29">I265/60</f>
        <v>25.6</v>
      </c>
      <c r="K265" s="7">
        <f t="shared" si="24"/>
        <v>8.8688933046353041E-3</v>
      </c>
      <c r="L265" s="2">
        <f t="shared" ref="L265:L292" si="30">J265/($F$22/60)</f>
        <v>8.0566362097250046</v>
      </c>
      <c r="M265" s="3">
        <f t="shared" si="25"/>
        <v>0.49141345615034898</v>
      </c>
      <c r="N265" s="13">
        <f t="shared" si="28"/>
        <v>8.8688933046353041E-3</v>
      </c>
      <c r="O265" s="3">
        <f t="shared" si="26"/>
        <v>8.8688933046353041E-3</v>
      </c>
    </row>
    <row r="266" spans="9:15" x14ac:dyDescent="0.2">
      <c r="I266" s="5">
        <f t="shared" si="27"/>
        <v>1542</v>
      </c>
      <c r="J266" s="6">
        <f t="shared" si="29"/>
        <v>25.7</v>
      </c>
      <c r="K266" s="7">
        <f t="shared" ref="K266:K292" si="31">IF(I266&lt;$F$23,M266,N266)</f>
        <v>8.5133661309040407E-3</v>
      </c>
      <c r="L266" s="2">
        <f t="shared" si="30"/>
        <v>8.0881074449192418</v>
      </c>
      <c r="M266" s="3">
        <f t="shared" ref="M266:M292" si="32">($F$11/2)*(1-COS((3.14*L266)))</f>
        <v>1.2513184159634383</v>
      </c>
      <c r="N266" s="13">
        <f t="shared" si="28"/>
        <v>8.5133661309040407E-3</v>
      </c>
      <c r="O266" s="3">
        <f t="shared" ref="O266:O292" si="33">IF(I266&lt;F$23,M266,N266)</f>
        <v>8.5133661309040407E-3</v>
      </c>
    </row>
    <row r="267" spans="9:15" x14ac:dyDescent="0.2">
      <c r="I267" s="5">
        <f t="shared" ref="I267:I292" si="34">I266+$F$12</f>
        <v>1548</v>
      </c>
      <c r="J267" s="6">
        <f t="shared" si="29"/>
        <v>25.8</v>
      </c>
      <c r="K267" s="7">
        <f t="shared" si="31"/>
        <v>8.172090968886013E-3</v>
      </c>
      <c r="L267" s="2">
        <f t="shared" si="30"/>
        <v>8.1195786801134808</v>
      </c>
      <c r="M267" s="3">
        <f t="shared" si="32"/>
        <v>2.3516456616841612</v>
      </c>
      <c r="N267" s="13">
        <f t="shared" si="28"/>
        <v>8.172090968886013E-3</v>
      </c>
      <c r="O267" s="3">
        <f t="shared" si="33"/>
        <v>8.172090968886013E-3</v>
      </c>
    </row>
    <row r="268" spans="9:15" x14ac:dyDescent="0.2">
      <c r="I268" s="5">
        <f t="shared" si="34"/>
        <v>1554</v>
      </c>
      <c r="J268" s="6">
        <f t="shared" si="29"/>
        <v>25.9</v>
      </c>
      <c r="K268" s="7">
        <f t="shared" si="31"/>
        <v>7.8444964984322636E-3</v>
      </c>
      <c r="L268" s="2">
        <f t="shared" si="30"/>
        <v>8.1510499153077181</v>
      </c>
      <c r="M268" s="3">
        <f t="shared" si="32"/>
        <v>3.7816588771425352</v>
      </c>
      <c r="N268" s="13">
        <f t="shared" si="28"/>
        <v>7.8444964984322636E-3</v>
      </c>
      <c r="O268" s="3">
        <f t="shared" si="33"/>
        <v>7.8444964984322636E-3</v>
      </c>
    </row>
    <row r="269" spans="9:15" x14ac:dyDescent="0.2">
      <c r="I269" s="5">
        <f t="shared" si="34"/>
        <v>1560</v>
      </c>
      <c r="J269" s="6">
        <f t="shared" si="29"/>
        <v>26</v>
      </c>
      <c r="K269" s="7">
        <f t="shared" si="31"/>
        <v>7.5300343018947424E-3</v>
      </c>
      <c r="L269" s="2">
        <f t="shared" si="30"/>
        <v>8.1825211505019571</v>
      </c>
      <c r="M269" s="3">
        <f t="shared" si="32"/>
        <v>5.5274048733506875</v>
      </c>
      <c r="N269" s="13">
        <f t="shared" si="28"/>
        <v>7.5300343018947424E-3</v>
      </c>
      <c r="O269" s="3">
        <f t="shared" si="33"/>
        <v>7.5300343018947424E-3</v>
      </c>
    </row>
    <row r="270" spans="9:15" x14ac:dyDescent="0.2">
      <c r="I270" s="5">
        <f t="shared" si="34"/>
        <v>1566</v>
      </c>
      <c r="J270" s="6">
        <f t="shared" si="29"/>
        <v>26.1</v>
      </c>
      <c r="K270" s="7">
        <f t="shared" si="31"/>
        <v>7.2281779460342975E-3</v>
      </c>
      <c r="L270" s="2">
        <f t="shared" si="30"/>
        <v>8.2139923856961961</v>
      </c>
      <c r="M270" s="3">
        <f t="shared" si="32"/>
        <v>7.5718497351344203</v>
      </c>
      <c r="N270" s="13">
        <f t="shared" si="28"/>
        <v>7.2281779460342975E-3</v>
      </c>
      <c r="O270" s="3">
        <f t="shared" si="33"/>
        <v>7.2281779460342975E-3</v>
      </c>
    </row>
    <row r="271" spans="9:15" x14ac:dyDescent="0.2">
      <c r="I271" s="5">
        <f t="shared" si="34"/>
        <v>1572</v>
      </c>
      <c r="J271" s="6">
        <f t="shared" si="29"/>
        <v>26.2</v>
      </c>
      <c r="K271" s="7">
        <f t="shared" si="31"/>
        <v>6.9384221007320309E-3</v>
      </c>
      <c r="L271" s="2">
        <f t="shared" si="30"/>
        <v>8.2454636208904333</v>
      </c>
      <c r="M271" s="3">
        <f t="shared" si="32"/>
        <v>9.8950450275953887</v>
      </c>
      <c r="N271" s="13">
        <f t="shared" si="28"/>
        <v>6.9384221007320309E-3</v>
      </c>
      <c r="O271" s="3">
        <f t="shared" si="33"/>
        <v>6.9384221007320309E-3</v>
      </c>
    </row>
    <row r="272" spans="9:15" x14ac:dyDescent="0.2">
      <c r="I272" s="5">
        <f t="shared" si="34"/>
        <v>1578</v>
      </c>
      <c r="J272" s="6">
        <f t="shared" si="29"/>
        <v>26.3</v>
      </c>
      <c r="K272" s="7">
        <f t="shared" si="31"/>
        <v>6.6602816930287807E-3</v>
      </c>
      <c r="L272" s="2">
        <f t="shared" si="30"/>
        <v>8.2769348560846723</v>
      </c>
      <c r="M272" s="3">
        <f t="shared" si="32"/>
        <v>12.474322440664141</v>
      </c>
      <c r="N272" s="13">
        <f t="shared" si="28"/>
        <v>6.6602816930287807E-3</v>
      </c>
      <c r="O272" s="3">
        <f t="shared" si="33"/>
        <v>6.6602816930287807E-3</v>
      </c>
    </row>
    <row r="273" spans="9:15" x14ac:dyDescent="0.2">
      <c r="I273" s="5">
        <f t="shared" si="34"/>
        <v>1584</v>
      </c>
      <c r="J273" s="6">
        <f t="shared" si="29"/>
        <v>26.4</v>
      </c>
      <c r="K273" s="7">
        <f t="shared" si="31"/>
        <v>6.3932910950768359E-3</v>
      </c>
      <c r="L273" s="2">
        <f t="shared" si="30"/>
        <v>8.3084060912789095</v>
      </c>
      <c r="M273" s="3">
        <f t="shared" si="32"/>
        <v>15.284514972519814</v>
      </c>
      <c r="N273" s="13">
        <f t="shared" si="28"/>
        <v>6.3932910950768359E-3</v>
      </c>
      <c r="O273" s="3">
        <f t="shared" si="33"/>
        <v>6.3932910950768359E-3</v>
      </c>
    </row>
    <row r="274" spans="9:15" x14ac:dyDescent="0.2">
      <c r="I274" s="5">
        <f t="shared" si="34"/>
        <v>1590</v>
      </c>
      <c r="J274" s="6">
        <f t="shared" si="29"/>
        <v>26.5</v>
      </c>
      <c r="K274" s="7">
        <f t="shared" si="31"/>
        <v>6.1370033446439681E-3</v>
      </c>
      <c r="L274" s="2">
        <f t="shared" si="30"/>
        <v>8.3398773264731485</v>
      </c>
      <c r="M274" s="3">
        <f t="shared" si="32"/>
        <v>18.298202493708114</v>
      </c>
      <c r="N274" s="13">
        <f t="shared" si="28"/>
        <v>6.1370033446439681E-3</v>
      </c>
      <c r="O274" s="3">
        <f t="shared" si="33"/>
        <v>6.1370033446439681E-3</v>
      </c>
    </row>
    <row r="275" spans="9:15" x14ac:dyDescent="0.2">
      <c r="I275" s="5">
        <f t="shared" si="34"/>
        <v>1596</v>
      </c>
      <c r="J275" s="6">
        <f t="shared" si="29"/>
        <v>26.6</v>
      </c>
      <c r="K275" s="7">
        <f t="shared" si="31"/>
        <v>5.8909893968653523E-3</v>
      </c>
      <c r="L275" s="2">
        <f t="shared" si="30"/>
        <v>8.3713485616673875</v>
      </c>
      <c r="M275" s="3">
        <f t="shared" si="32"/>
        <v>21.485979295890264</v>
      </c>
      <c r="N275" s="13">
        <f t="shared" si="28"/>
        <v>5.8909893968653523E-3</v>
      </c>
      <c r="O275" s="3">
        <f t="shared" si="33"/>
        <v>5.8909893968653523E-3</v>
      </c>
    </row>
    <row r="276" spans="9:15" x14ac:dyDescent="0.2">
      <c r="I276" s="5">
        <f t="shared" si="34"/>
        <v>1602</v>
      </c>
      <c r="J276" s="6">
        <f t="shared" si="29"/>
        <v>26.7</v>
      </c>
      <c r="K276" s="7">
        <f t="shared" si="31"/>
        <v>5.6548374059902633E-3</v>
      </c>
      <c r="L276" s="2">
        <f t="shared" si="30"/>
        <v>8.4028197968616247</v>
      </c>
      <c r="M276" s="3">
        <f t="shared" si="32"/>
        <v>24.816741014650862</v>
      </c>
      <c r="N276" s="13">
        <f t="shared" si="28"/>
        <v>5.6548374059902633E-3</v>
      </c>
      <c r="O276" s="3">
        <f t="shared" si="33"/>
        <v>5.6548374059902633E-3</v>
      </c>
    </row>
    <row r="277" spans="9:15" x14ac:dyDescent="0.2">
      <c r="I277" s="5">
        <f t="shared" si="34"/>
        <v>1608</v>
      </c>
      <c r="J277" s="6">
        <f t="shared" si="29"/>
        <v>26.8</v>
      </c>
      <c r="K277" s="7">
        <f t="shared" si="31"/>
        <v>5.4281520359214918E-3</v>
      </c>
      <c r="L277" s="2">
        <f t="shared" si="30"/>
        <v>8.4342910320558637</v>
      </c>
      <c r="M277" s="3">
        <f t="shared" si="32"/>
        <v>28.257988126745676</v>
      </c>
      <c r="N277" s="13">
        <f t="shared" si="28"/>
        <v>5.4281520359214918E-3</v>
      </c>
      <c r="O277" s="3">
        <f t="shared" si="33"/>
        <v>5.4281520359214918E-3</v>
      </c>
    </row>
    <row r="278" spans="9:15" x14ac:dyDescent="0.2">
      <c r="I278" s="5">
        <f t="shared" si="34"/>
        <v>1614</v>
      </c>
      <c r="J278" s="6">
        <f t="shared" si="29"/>
        <v>26.9</v>
      </c>
      <c r="K278" s="7">
        <f t="shared" si="31"/>
        <v>5.2105537983932393E-3</v>
      </c>
      <c r="L278" s="2">
        <f t="shared" si="30"/>
        <v>8.4657622672501009</v>
      </c>
      <c r="M278" s="3">
        <f t="shared" si="32"/>
        <v>31.7761430604494</v>
      </c>
      <c r="N278" s="13">
        <f t="shared" si="28"/>
        <v>5.2105537983932393E-3</v>
      </c>
      <c r="O278" s="3">
        <f t="shared" si="33"/>
        <v>5.2105537983932393E-3</v>
      </c>
    </row>
    <row r="279" spans="9:15" x14ac:dyDescent="0.2">
      <c r="I279" s="5">
        <f t="shared" si="34"/>
        <v>1620</v>
      </c>
      <c r="J279" s="6">
        <f t="shared" si="29"/>
        <v>27</v>
      </c>
      <c r="K279" s="7">
        <f t="shared" si="31"/>
        <v>5.0016784176792426E-3</v>
      </c>
      <c r="L279" s="2">
        <f t="shared" si="30"/>
        <v>8.4972335024443399</v>
      </c>
      <c r="M279" s="3">
        <f t="shared" si="32"/>
        <v>35.336877824840215</v>
      </c>
      <c r="N279" s="13">
        <f t="shared" si="28"/>
        <v>5.0016784176792426E-3</v>
      </c>
      <c r="O279" s="3">
        <f t="shared" si="33"/>
        <v>5.0016784176792426E-3</v>
      </c>
    </row>
    <row r="280" spans="9:15" x14ac:dyDescent="0.2">
      <c r="I280" s="5">
        <f t="shared" si="34"/>
        <v>1626</v>
      </c>
      <c r="J280" s="6">
        <f t="shared" si="29"/>
        <v>27.1</v>
      </c>
      <c r="K280" s="7">
        <f t="shared" si="31"/>
        <v>4.8011762207680548E-3</v>
      </c>
      <c r="L280" s="2">
        <f t="shared" si="30"/>
        <v>8.5287047376385789</v>
      </c>
      <c r="M280" s="3">
        <f t="shared" si="32"/>
        <v>38.90544896120938</v>
      </c>
      <c r="N280" s="13">
        <f t="shared" si="28"/>
        <v>4.8011762207680548E-3</v>
      </c>
      <c r="O280" s="3">
        <f t="shared" si="33"/>
        <v>4.8011762207680548E-3</v>
      </c>
    </row>
    <row r="281" spans="9:15" x14ac:dyDescent="0.2">
      <c r="I281" s="5">
        <f t="shared" si="34"/>
        <v>1632</v>
      </c>
      <c r="J281" s="6">
        <f t="shared" si="29"/>
        <v>27.2</v>
      </c>
      <c r="K281" s="7">
        <f t="shared" si="31"/>
        <v>4.6087115519842644E-3</v>
      </c>
      <c r="L281" s="2">
        <f t="shared" si="30"/>
        <v>8.5601759728328162</v>
      </c>
      <c r="M281" s="3">
        <f t="shared" si="32"/>
        <v>42.447036548352905</v>
      </c>
      <c r="N281" s="13">
        <f t="shared" si="28"/>
        <v>4.6087115519842644E-3</v>
      </c>
      <c r="O281" s="3">
        <f t="shared" si="33"/>
        <v>4.6087115519842644E-3</v>
      </c>
    </row>
    <row r="282" spans="9:15" x14ac:dyDescent="0.2">
      <c r="I282" s="5">
        <f t="shared" si="34"/>
        <v>1638</v>
      </c>
      <c r="J282" s="6">
        <f t="shared" si="29"/>
        <v>27.3</v>
      </c>
      <c r="K282" s="7">
        <f t="shared" si="31"/>
        <v>4.4239622110757116E-3</v>
      </c>
      <c r="L282" s="2">
        <f t="shared" si="30"/>
        <v>8.5916472080270552</v>
      </c>
      <c r="M282" s="3">
        <f t="shared" si="32"/>
        <v>45.927083953936055</v>
      </c>
      <c r="N282" s="13">
        <f t="shared" si="28"/>
        <v>4.4239622110757116E-3</v>
      </c>
      <c r="O282" s="3">
        <f t="shared" si="33"/>
        <v>4.4239622110757116E-3</v>
      </c>
    </row>
    <row r="283" spans="9:15" x14ac:dyDescent="0.2">
      <c r="I283" s="5">
        <f t="shared" si="34"/>
        <v>1644</v>
      </c>
      <c r="J283" s="6">
        <f t="shared" si="29"/>
        <v>27.4</v>
      </c>
      <c r="K283" s="7">
        <f t="shared" si="31"/>
        <v>4.2466189138262549E-3</v>
      </c>
      <c r="L283" s="2">
        <f t="shared" si="30"/>
        <v>8.6231184432212924</v>
      </c>
      <c r="M283" s="3">
        <f t="shared" si="32"/>
        <v>49.311635016845685</v>
      </c>
      <c r="N283" s="13">
        <f t="shared" si="28"/>
        <v>4.2466189138262549E-3</v>
      </c>
      <c r="O283" s="3">
        <f t="shared" si="33"/>
        <v>4.2466189138262549E-3</v>
      </c>
    </row>
    <row r="284" spans="9:15" x14ac:dyDescent="0.2">
      <c r="I284" s="5">
        <f t="shared" si="34"/>
        <v>1650</v>
      </c>
      <c r="J284" s="6">
        <f t="shared" si="29"/>
        <v>27.5</v>
      </c>
      <c r="K284" s="7">
        <f t="shared" si="31"/>
        <v>4.0763847742907831E-3</v>
      </c>
      <c r="L284" s="2">
        <f t="shared" si="30"/>
        <v>8.6545896784155314</v>
      </c>
      <c r="M284" s="3">
        <f t="shared" si="32"/>
        <v>52.567665370516977</v>
      </c>
      <c r="N284" s="13">
        <f t="shared" si="28"/>
        <v>4.0763847742907831E-3</v>
      </c>
      <c r="O284" s="3">
        <f t="shared" si="33"/>
        <v>4.0763847742907831E-3</v>
      </c>
    </row>
    <row r="285" spans="9:15" x14ac:dyDescent="0.2">
      <c r="I285" s="5">
        <f t="shared" si="34"/>
        <v>1656</v>
      </c>
      <c r="J285" s="6">
        <f t="shared" si="29"/>
        <v>27.6</v>
      </c>
      <c r="K285" s="7">
        <f t="shared" si="31"/>
        <v>3.9129748077860156E-3</v>
      </c>
      <c r="L285" s="2">
        <f t="shared" si="30"/>
        <v>8.6860609136097704</v>
      </c>
      <c r="M285" s="3">
        <f t="shared" si="32"/>
        <v>55.663404674379429</v>
      </c>
      <c r="N285" s="13">
        <f t="shared" si="28"/>
        <v>3.9129748077860156E-3</v>
      </c>
      <c r="O285" s="3">
        <f t="shared" si="33"/>
        <v>3.9129748077860156E-3</v>
      </c>
    </row>
    <row r="286" spans="9:15" x14ac:dyDescent="0.2">
      <c r="I286" s="5">
        <f t="shared" si="34"/>
        <v>1662</v>
      </c>
      <c r="J286" s="6">
        <f t="shared" si="29"/>
        <v>27.7</v>
      </c>
      <c r="K286" s="7">
        <f t="shared" si="31"/>
        <v>3.7561154538047589E-3</v>
      </c>
      <c r="L286" s="2">
        <f t="shared" si="30"/>
        <v>8.7175321488040076</v>
      </c>
      <c r="M286" s="3">
        <f t="shared" si="32"/>
        <v>58.568646609289999</v>
      </c>
      <c r="N286" s="13">
        <f t="shared" si="28"/>
        <v>3.7561154538047589E-3</v>
      </c>
      <c r="O286" s="3">
        <f t="shared" si="33"/>
        <v>3.7561154538047589E-3</v>
      </c>
    </row>
    <row r="287" spans="9:15" x14ac:dyDescent="0.2">
      <c r="I287" s="5">
        <f t="shared" si="34"/>
        <v>1668</v>
      </c>
      <c r="J287" s="6">
        <f t="shared" si="29"/>
        <v>27.8</v>
      </c>
      <c r="K287" s="7">
        <f t="shared" si="31"/>
        <v>3.6055441180551642E-3</v>
      </c>
      <c r="L287" s="2">
        <f t="shared" si="30"/>
        <v>8.7490033839982466</v>
      </c>
      <c r="M287" s="3">
        <f t="shared" si="32"/>
        <v>61.255043612208738</v>
      </c>
      <c r="N287" s="13">
        <f t="shared" si="28"/>
        <v>3.6055441180551642E-3</v>
      </c>
      <c r="O287" s="3">
        <f t="shared" si="33"/>
        <v>3.6055441180551642E-3</v>
      </c>
    </row>
    <row r="288" spans="9:15" x14ac:dyDescent="0.2">
      <c r="I288" s="5">
        <f t="shared" si="34"/>
        <v>1674</v>
      </c>
      <c r="J288" s="6">
        <f t="shared" si="29"/>
        <v>27.9</v>
      </c>
      <c r="K288" s="7">
        <f t="shared" si="31"/>
        <v>3.4610087328582739E-3</v>
      </c>
      <c r="L288" s="2">
        <f t="shared" si="30"/>
        <v>8.7804746191924838</v>
      </c>
      <c r="M288" s="3">
        <f t="shared" si="32"/>
        <v>63.696383474273766</v>
      </c>
      <c r="N288" s="13">
        <f t="shared" si="28"/>
        <v>3.4610087328582739E-3</v>
      </c>
      <c r="O288" s="3">
        <f t="shared" si="33"/>
        <v>3.4610087328582739E-3</v>
      </c>
    </row>
    <row r="289" spans="9:15" x14ac:dyDescent="0.2">
      <c r="I289" s="5">
        <f t="shared" si="34"/>
        <v>1680</v>
      </c>
      <c r="J289" s="6">
        <f t="shared" si="29"/>
        <v>28</v>
      </c>
      <c r="K289" s="7">
        <f t="shared" si="31"/>
        <v>3.3222673351678469E-3</v>
      </c>
      <c r="L289" s="2">
        <f t="shared" si="30"/>
        <v>8.8119458543867228</v>
      </c>
      <c r="M289" s="3">
        <f t="shared" si="32"/>
        <v>65.868845103406528</v>
      </c>
      <c r="N289" s="13">
        <f t="shared" si="28"/>
        <v>3.3222673351678469E-3</v>
      </c>
      <c r="O289" s="3">
        <f t="shared" si="33"/>
        <v>3.3222673351678469E-3</v>
      </c>
    </row>
    <row r="290" spans="9:15" x14ac:dyDescent="0.2">
      <c r="I290" s="5">
        <f t="shared" si="34"/>
        <v>1686</v>
      </c>
      <c r="J290" s="6">
        <f t="shared" si="29"/>
        <v>28.1</v>
      </c>
      <c r="K290" s="7">
        <f t="shared" si="31"/>
        <v>3.1890876615061248E-3</v>
      </c>
      <c r="L290" s="2">
        <f t="shared" si="30"/>
        <v>8.8434170895809618</v>
      </c>
      <c r="M290" s="3">
        <f t="shared" si="32"/>
        <v>67.751230955868877</v>
      </c>
      <c r="N290" s="13">
        <f t="shared" ref="N290:N292" si="35">(4.34*($F$11))*EXP(-1.3*(L290))</f>
        <v>3.1890876615061248E-3</v>
      </c>
      <c r="O290" s="3">
        <f t="shared" si="33"/>
        <v>3.1890876615061248E-3</v>
      </c>
    </row>
    <row r="291" spans="9:15" x14ac:dyDescent="0.2">
      <c r="I291" s="5">
        <f t="shared" si="34"/>
        <v>1692</v>
      </c>
      <c r="J291" s="6">
        <f t="shared" si="29"/>
        <v>28.2</v>
      </c>
      <c r="K291" s="7">
        <f t="shared" si="31"/>
        <v>3.0612467591374006E-3</v>
      </c>
      <c r="L291" s="2">
        <f t="shared" si="30"/>
        <v>8.8748883247751991</v>
      </c>
      <c r="M291" s="3">
        <f t="shared" si="32"/>
        <v>69.32517386885155</v>
      </c>
      <c r="N291" s="13">
        <f t="shared" si="35"/>
        <v>3.0612467591374006E-3</v>
      </c>
      <c r="O291" s="3">
        <f t="shared" si="33"/>
        <v>3.0612467591374006E-3</v>
      </c>
    </row>
    <row r="292" spans="9:15" x14ac:dyDescent="0.2">
      <c r="I292" s="5">
        <f t="shared" si="34"/>
        <v>1698</v>
      </c>
      <c r="J292" s="6">
        <f t="shared" si="29"/>
        <v>28.3</v>
      </c>
      <c r="K292" s="7">
        <f t="shared" si="31"/>
        <v>2.938530612828439E-3</v>
      </c>
      <c r="L292" s="2">
        <f t="shared" si="30"/>
        <v>8.9063595599694381</v>
      </c>
      <c r="M292" s="3">
        <f t="shared" si="32"/>
        <v>70.575316275946392</v>
      </c>
      <c r="N292" s="13">
        <f t="shared" si="35"/>
        <v>2.938530612828439E-3</v>
      </c>
      <c r="O292" s="3">
        <f t="shared" si="33"/>
        <v>2.938530612828439E-3</v>
      </c>
    </row>
  </sheetData>
  <mergeCells count="3">
    <mergeCell ref="I1:J1"/>
    <mergeCell ref="I2:J2"/>
    <mergeCell ref="I3:J3"/>
  </mergeCells>
  <dataValidations count="2">
    <dataValidation type="list" allowBlank="1" showInputMessage="1" showErrorMessage="1" sqref="K3">
      <formula1>"6,12,24"</formula1>
    </dataValidation>
    <dataValidation type="list" allowBlank="1" showInputMessage="1" showErrorMessage="1" sqref="K2">
      <formula1>"2,5,10,25,50,100"</formula1>
    </dataValidation>
  </dataValidations>
  <pageMargins left="0.75" right="0.75" top="1" bottom="1" header="0.5" footer="0.5"/>
  <pageSetup scale="70" orientation="portrait" horizontalDpi="360" verticalDpi="36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'SCS Rainfall Depth'!$D$1:$F$1</xm:f>
          </x14:formula1>
          <xm:sqref>K1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292"/>
  <sheetViews>
    <sheetView topLeftCell="A13" zoomScaleNormal="100" zoomScaleSheetLayoutView="100" workbookViewId="0">
      <selection activeCell="G35" sqref="G35"/>
    </sheetView>
  </sheetViews>
  <sheetFormatPr defaultRowHeight="12.75" x14ac:dyDescent="0.2"/>
  <cols>
    <col min="9" max="15" width="9.140625" style="1" customWidth="1"/>
  </cols>
  <sheetData>
    <row r="1" spans="1:17" x14ac:dyDescent="0.2">
      <c r="A1" s="8" t="s">
        <v>24</v>
      </c>
      <c r="B1" s="8"/>
      <c r="C1" s="8"/>
      <c r="D1" s="8"/>
      <c r="E1" s="8"/>
      <c r="I1" s="76" t="s">
        <v>34</v>
      </c>
      <c r="J1" s="76"/>
      <c r="K1" s="30" t="s">
        <v>31</v>
      </c>
    </row>
    <row r="2" spans="1:17" x14ac:dyDescent="0.2">
      <c r="A2" s="12" t="s">
        <v>37</v>
      </c>
      <c r="I2" s="76" t="s">
        <v>36</v>
      </c>
      <c r="J2" s="76"/>
      <c r="K2" s="30">
        <v>25</v>
      </c>
    </row>
    <row r="3" spans="1:17" x14ac:dyDescent="0.2">
      <c r="A3" t="s">
        <v>25</v>
      </c>
      <c r="I3" s="76" t="s">
        <v>35</v>
      </c>
      <c r="J3" s="76"/>
      <c r="K3" s="30">
        <v>24</v>
      </c>
    </row>
    <row r="4" spans="1:17" x14ac:dyDescent="0.2">
      <c r="A4" t="s">
        <v>26</v>
      </c>
    </row>
    <row r="5" spans="1:17" x14ac:dyDescent="0.2">
      <c r="A5" t="s">
        <v>27</v>
      </c>
    </row>
    <row r="8" spans="1:17" x14ac:dyDescent="0.2">
      <c r="A8" t="s">
        <v>0</v>
      </c>
      <c r="F8" s="28">
        <f>VLOOKUP((K2*K3)+K2,'SCS Rainfall Depth'!C2:F19,IF(Hydro25Yr!K1='SCS Rainfall Depth'!D1,2,IF(Hydro25Yr!K1='SCS Rainfall Depth'!E1,3,4)),FALSE)</f>
        <v>9.6</v>
      </c>
      <c r="G8" t="s">
        <v>14</v>
      </c>
      <c r="I8" s="1" t="s">
        <v>16</v>
      </c>
      <c r="J8" s="1" t="s">
        <v>17</v>
      </c>
      <c r="K8" s="1" t="s">
        <v>19</v>
      </c>
      <c r="L8" s="1" t="s">
        <v>18</v>
      </c>
      <c r="M8" s="1" t="s">
        <v>21</v>
      </c>
      <c r="N8" s="1" t="s">
        <v>22</v>
      </c>
      <c r="O8" s="1" t="s">
        <v>28</v>
      </c>
    </row>
    <row r="9" spans="1:17" x14ac:dyDescent="0.2">
      <c r="A9" t="s">
        <v>1</v>
      </c>
      <c r="F9" s="28">
        <f>Input!$C$3</f>
        <v>78</v>
      </c>
      <c r="I9" s="5">
        <v>0</v>
      </c>
      <c r="J9" s="6">
        <f t="shared" ref="J9:J72" si="0">I9/60</f>
        <v>0</v>
      </c>
      <c r="K9" s="7">
        <f>IF(I9&lt;$F$23,M9,N9)</f>
        <v>0</v>
      </c>
      <c r="L9" s="2">
        <f t="shared" ref="L9:L72" si="1">J9/($F$22/60)</f>
        <v>0</v>
      </c>
      <c r="M9" s="13">
        <f>($F$11/2)*(1-COS((3.14*L9)))</f>
        <v>0</v>
      </c>
      <c r="N9" s="3">
        <f>(4.34*($F$11))*EXP(-1.3*(L9))</f>
        <v>357.61599999999999</v>
      </c>
      <c r="O9" s="3">
        <f>IF(I9&lt;F$23,M9,N9)</f>
        <v>0</v>
      </c>
      <c r="P9" s="10"/>
      <c r="Q9" s="1"/>
    </row>
    <row r="10" spans="1:17" x14ac:dyDescent="0.2">
      <c r="A10" t="s">
        <v>4</v>
      </c>
      <c r="F10" s="28">
        <f>Input!$C$2</f>
        <v>60.81</v>
      </c>
      <c r="G10" t="s">
        <v>13</v>
      </c>
      <c r="I10" s="5">
        <f>I9+$F$12</f>
        <v>6</v>
      </c>
      <c r="J10" s="6">
        <f t="shared" si="0"/>
        <v>0.1</v>
      </c>
      <c r="K10" s="7">
        <f t="shared" ref="K10:K73" si="2">IF(I10&lt;$F$23,M10,N10)</f>
        <v>0.14935321431396065</v>
      </c>
      <c r="L10" s="2">
        <f t="shared" si="1"/>
        <v>2.7125347577704406E-2</v>
      </c>
      <c r="M10" s="3">
        <f t="shared" ref="M10:M73" si="3">($F$11/2)*(1-COS((3.14*L10)))</f>
        <v>0.14935321431396065</v>
      </c>
      <c r="N10" s="3">
        <f t="shared" ref="N10:N32" si="4">(4.34*($F$11))*EXP(-1.3*(L10))</f>
        <v>345.22515701019847</v>
      </c>
      <c r="O10" s="3">
        <f t="shared" ref="O10:O73" si="5">IF(I10&lt;F$23,M10,N10)</f>
        <v>0.14935321431396065</v>
      </c>
      <c r="P10" s="10"/>
      <c r="Q10" s="1"/>
    </row>
    <row r="11" spans="1:17" x14ac:dyDescent="0.2">
      <c r="A11" t="s">
        <v>5</v>
      </c>
      <c r="F11" s="28">
        <f>Input!$C$8</f>
        <v>82.4</v>
      </c>
      <c r="G11" t="s">
        <v>12</v>
      </c>
      <c r="I11" s="5">
        <f t="shared" ref="I11:I74" si="6">I10+$F$12</f>
        <v>12</v>
      </c>
      <c r="J11" s="6">
        <f t="shared" si="0"/>
        <v>0.2</v>
      </c>
      <c r="K11" s="7">
        <f t="shared" si="2"/>
        <v>0.59633002314778838</v>
      </c>
      <c r="L11" s="2">
        <f t="shared" si="1"/>
        <v>5.4250695155408812E-2</v>
      </c>
      <c r="M11" s="3">
        <f t="shared" si="3"/>
        <v>0.59633002314778838</v>
      </c>
      <c r="N11" s="3">
        <f t="shared" si="4"/>
        <v>333.26363762448045</v>
      </c>
      <c r="O11" s="3">
        <f t="shared" si="5"/>
        <v>0.59633002314778838</v>
      </c>
      <c r="P11" s="10"/>
      <c r="Q11" s="1"/>
    </row>
    <row r="12" spans="1:17" x14ac:dyDescent="0.2">
      <c r="A12" t="s">
        <v>11</v>
      </c>
      <c r="F12" s="29">
        <f>Input!$C$4</f>
        <v>6</v>
      </c>
      <c r="G12" t="s">
        <v>10</v>
      </c>
      <c r="I12" s="5">
        <f t="shared" si="6"/>
        <v>18</v>
      </c>
      <c r="J12" s="6">
        <f t="shared" si="0"/>
        <v>0.3</v>
      </c>
      <c r="K12" s="7">
        <f t="shared" si="2"/>
        <v>1.3376897748935634</v>
      </c>
      <c r="L12" s="2">
        <f t="shared" si="1"/>
        <v>8.1376042733113205E-2</v>
      </c>
      <c r="M12" s="3">
        <f t="shared" si="3"/>
        <v>1.3376897748935634</v>
      </c>
      <c r="N12" s="3">
        <f t="shared" si="4"/>
        <v>321.71656644194093</v>
      </c>
      <c r="O12" s="3">
        <f t="shared" si="5"/>
        <v>1.3376897748935634</v>
      </c>
      <c r="P12" s="10"/>
      <c r="Q12" s="1"/>
    </row>
    <row r="13" spans="1:17" x14ac:dyDescent="0.2">
      <c r="I13" s="5">
        <f t="shared" si="6"/>
        <v>24</v>
      </c>
      <c r="J13" s="6">
        <f t="shared" si="0"/>
        <v>0.4</v>
      </c>
      <c r="K13" s="7">
        <f t="shared" si="2"/>
        <v>2.3680574956733103</v>
      </c>
      <c r="L13" s="2">
        <f t="shared" si="1"/>
        <v>0.10850139031081762</v>
      </c>
      <c r="M13" s="3">
        <f t="shared" si="3"/>
        <v>2.3680574956733103</v>
      </c>
      <c r="N13" s="3">
        <f t="shared" si="4"/>
        <v>310.56958347137999</v>
      </c>
      <c r="O13" s="3">
        <f t="shared" si="5"/>
        <v>2.3680574956733103</v>
      </c>
      <c r="P13" s="10"/>
      <c r="Q13" s="1"/>
    </row>
    <row r="14" spans="1:17" x14ac:dyDescent="0.2">
      <c r="I14" s="5">
        <f t="shared" si="6"/>
        <v>30</v>
      </c>
      <c r="J14" s="6">
        <f t="shared" si="0"/>
        <v>0.5</v>
      </c>
      <c r="K14" s="7">
        <f t="shared" si="2"/>
        <v>3.6799628587383082</v>
      </c>
      <c r="L14" s="2">
        <f>J14/($F$22/60)</f>
        <v>0.13562673788852203</v>
      </c>
      <c r="M14" s="3">
        <f t="shared" si="3"/>
        <v>3.6799628587383082</v>
      </c>
      <c r="N14" s="3">
        <f t="shared" si="4"/>
        <v>299.80882627315077</v>
      </c>
      <c r="O14" s="3">
        <f t="shared" si="5"/>
        <v>3.6799628587383082</v>
      </c>
      <c r="P14" s="10"/>
      <c r="Q14" s="1"/>
    </row>
    <row r="15" spans="1:17" x14ac:dyDescent="0.2">
      <c r="I15" s="5">
        <f t="shared" si="6"/>
        <v>36</v>
      </c>
      <c r="J15" s="6">
        <f t="shared" si="0"/>
        <v>0.6</v>
      </c>
      <c r="K15" s="7">
        <f t="shared" si="2"/>
        <v>5.2638943455036236</v>
      </c>
      <c r="L15" s="2">
        <f t="shared" si="1"/>
        <v>0.16275208546622641</v>
      </c>
      <c r="M15" s="3">
        <f t="shared" si="3"/>
        <v>5.2638943455036236</v>
      </c>
      <c r="N15" s="3">
        <f t="shared" si="4"/>
        <v>289.42091271976591</v>
      </c>
      <c r="O15" s="3">
        <f t="shared" si="5"/>
        <v>5.2638943455036236</v>
      </c>
      <c r="P15" s="10"/>
      <c r="Q15" s="1"/>
    </row>
    <row r="16" spans="1:17" x14ac:dyDescent="0.2">
      <c r="I16" s="5">
        <f t="shared" si="6"/>
        <v>42</v>
      </c>
      <c r="J16" s="6">
        <f t="shared" si="0"/>
        <v>0.7</v>
      </c>
      <c r="K16" s="7">
        <f t="shared" si="2"/>
        <v>7.1083682055420061</v>
      </c>
      <c r="L16" s="2">
        <f t="shared" si="1"/>
        <v>0.18987743304393082</v>
      </c>
      <c r="M16" s="3">
        <f t="shared" si="3"/>
        <v>7.1083682055420061</v>
      </c>
      <c r="N16" s="3">
        <f t="shared" si="4"/>
        <v>279.39292435382123</v>
      </c>
      <c r="O16" s="3">
        <f t="shared" si="5"/>
        <v>7.1083682055420061</v>
      </c>
      <c r="P16" s="10"/>
      <c r="Q16" s="1"/>
    </row>
    <row r="17" spans="1:17" x14ac:dyDescent="0.2">
      <c r="I17" s="5">
        <f t="shared" si="6"/>
        <v>48</v>
      </c>
      <c r="J17" s="6">
        <f t="shared" si="0"/>
        <v>0.8</v>
      </c>
      <c r="K17" s="7">
        <f t="shared" si="2"/>
        <v>9.2000117155663261</v>
      </c>
      <c r="L17" s="2">
        <f t="shared" si="1"/>
        <v>0.21700278062163525</v>
      </c>
      <c r="M17" s="3">
        <f t="shared" si="3"/>
        <v>9.2000117155663261</v>
      </c>
      <c r="N17" s="3">
        <f t="shared" si="4"/>
        <v>269.71239032254272</v>
      </c>
      <c r="O17" s="3">
        <f t="shared" si="5"/>
        <v>9.2000117155663261</v>
      </c>
      <c r="P17" s="10"/>
      <c r="Q17" s="1"/>
    </row>
    <row r="18" spans="1:17" x14ac:dyDescent="0.2">
      <c r="I18" s="5">
        <f t="shared" si="6"/>
        <v>54</v>
      </c>
      <c r="J18" s="6">
        <f t="shared" si="0"/>
        <v>0.9</v>
      </c>
      <c r="K18" s="7">
        <f t="shared" si="2"/>
        <v>11.52366013376003</v>
      </c>
      <c r="L18" s="2">
        <f t="shared" si="1"/>
        <v>0.24412812819933966</v>
      </c>
      <c r="M18" s="3">
        <f t="shared" si="3"/>
        <v>11.52366013376003</v>
      </c>
      <c r="N18" s="3">
        <f t="shared" si="4"/>
        <v>260.3672718689761</v>
      </c>
      <c r="O18" s="3">
        <f t="shared" si="5"/>
        <v>11.52366013376003</v>
      </c>
      <c r="P18" s="10"/>
      <c r="Q18" s="1"/>
    </row>
    <row r="19" spans="1:17" x14ac:dyDescent="0.2">
      <c r="A19" t="s">
        <v>2</v>
      </c>
      <c r="F19" s="31">
        <f>(1000/F9)-10</f>
        <v>2.8205128205128212</v>
      </c>
      <c r="G19" t="s">
        <v>9</v>
      </c>
      <c r="I19" s="5">
        <f t="shared" si="6"/>
        <v>60</v>
      </c>
      <c r="J19" s="6">
        <f t="shared" si="0"/>
        <v>1</v>
      </c>
      <c r="K19" s="7">
        <f t="shared" si="2"/>
        <v>14.062466646521516</v>
      </c>
      <c r="L19" s="2">
        <f t="shared" si="1"/>
        <v>0.27125347577704406</v>
      </c>
      <c r="M19" s="3">
        <f t="shared" si="3"/>
        <v>14.062466646521516</v>
      </c>
      <c r="N19" s="3">
        <f t="shared" si="4"/>
        <v>251.34594736053282</v>
      </c>
      <c r="O19" s="3">
        <f>IF(I19&lt;F$23,M19,N19)</f>
        <v>14.062466646521516</v>
      </c>
      <c r="P19" s="10"/>
      <c r="Q19" s="1"/>
    </row>
    <row r="20" spans="1:17" x14ac:dyDescent="0.2">
      <c r="A20" t="s">
        <v>3</v>
      </c>
      <c r="F20" s="31">
        <f>((F8-0.2*(F19))^2)/(F8+0.8*(F19))</f>
        <v>6.8863543607488245</v>
      </c>
      <c r="G20" t="s">
        <v>9</v>
      </c>
      <c r="H20" s="9"/>
      <c r="I20" s="5">
        <f t="shared" si="6"/>
        <v>66</v>
      </c>
      <c r="J20" s="6">
        <f t="shared" si="0"/>
        <v>1.1000000000000001</v>
      </c>
      <c r="K20" s="7">
        <f t="shared" si="2"/>
        <v>16.798024510491469</v>
      </c>
      <c r="L20" s="2">
        <f t="shared" si="1"/>
        <v>0.29837882335474847</v>
      </c>
      <c r="M20" s="3">
        <f t="shared" si="3"/>
        <v>16.798024510491469</v>
      </c>
      <c r="N20" s="3">
        <f t="shared" si="4"/>
        <v>242.63719783627417</v>
      </c>
      <c r="O20" s="3">
        <f t="shared" si="5"/>
        <v>16.798024510491469</v>
      </c>
      <c r="P20" s="10"/>
      <c r="Q20" s="1"/>
    </row>
    <row r="21" spans="1:17" x14ac:dyDescent="0.2">
      <c r="A21" t="s">
        <v>7</v>
      </c>
      <c r="F21" s="31">
        <f>F20*F10</f>
        <v>418.75920867713603</v>
      </c>
      <c r="G21" t="s">
        <v>8</v>
      </c>
      <c r="I21" s="5">
        <f t="shared" si="6"/>
        <v>72</v>
      </c>
      <c r="J21" s="6">
        <f t="shared" si="0"/>
        <v>1.2</v>
      </c>
      <c r="K21" s="7">
        <f t="shared" si="2"/>
        <v>19.710500504314258</v>
      </c>
      <c r="L21" s="2">
        <f t="shared" si="1"/>
        <v>0.32550417093245282</v>
      </c>
      <c r="M21" s="3">
        <f t="shared" si="3"/>
        <v>19.710500504314258</v>
      </c>
      <c r="N21" s="3">
        <f t="shared" si="4"/>
        <v>234.23019305495939</v>
      </c>
      <c r="O21" s="3">
        <f t="shared" si="5"/>
        <v>19.710500504314258</v>
      </c>
      <c r="P21" s="10"/>
      <c r="Q21" s="1"/>
    </row>
    <row r="22" spans="1:17" x14ac:dyDescent="0.2">
      <c r="A22" t="s">
        <v>6</v>
      </c>
      <c r="F22" s="31">
        <f>43.525*F21/F11</f>
        <v>221.19532230184882</v>
      </c>
      <c r="G22" t="s">
        <v>10</v>
      </c>
      <c r="I22" s="5">
        <f t="shared" si="6"/>
        <v>78</v>
      </c>
      <c r="J22" s="6">
        <f t="shared" si="0"/>
        <v>1.3</v>
      </c>
      <c r="K22" s="7">
        <f t="shared" si="2"/>
        <v>22.778778722587486</v>
      </c>
      <c r="L22" s="2">
        <f t="shared" si="1"/>
        <v>0.35262951851015728</v>
      </c>
      <c r="M22" s="3">
        <f t="shared" si="3"/>
        <v>22.778778722587486</v>
      </c>
      <c r="N22" s="3">
        <f t="shared" si="4"/>
        <v>226.11447802650736</v>
      </c>
      <c r="O22" s="3">
        <f t="shared" si="5"/>
        <v>22.778778722587486</v>
      </c>
      <c r="P22" s="10"/>
      <c r="Q22" s="1"/>
    </row>
    <row r="23" spans="1:17" x14ac:dyDescent="0.2">
      <c r="A23" t="s">
        <v>15</v>
      </c>
      <c r="F23" s="31">
        <f>1.25*F22</f>
        <v>276.49415287731102</v>
      </c>
      <c r="G23" t="s">
        <v>10</v>
      </c>
      <c r="I23" s="5">
        <f t="shared" si="6"/>
        <v>84</v>
      </c>
      <c r="J23" s="6">
        <f t="shared" si="0"/>
        <v>1.4</v>
      </c>
      <c r="K23" s="7">
        <f>IF(I23&lt;$F$23,M23,N23)</f>
        <v>25.980613669470916</v>
      </c>
      <c r="L23" s="2">
        <f t="shared" si="1"/>
        <v>0.37975486608786163</v>
      </c>
      <c r="M23" s="3">
        <f t="shared" si="3"/>
        <v>25.980613669470916</v>
      </c>
      <c r="N23" s="3">
        <f t="shared" si="4"/>
        <v>218.27996001012281</v>
      </c>
      <c r="O23" s="3">
        <f>IF(I23&lt;F$23,M23,N23)</f>
        <v>25.980613669470916</v>
      </c>
      <c r="P23" s="10"/>
      <c r="Q23" s="1"/>
    </row>
    <row r="24" spans="1:17" x14ac:dyDescent="0.2">
      <c r="A24" t="s">
        <v>20</v>
      </c>
      <c r="F24" s="27"/>
      <c r="I24" s="5">
        <f t="shared" si="6"/>
        <v>90</v>
      </c>
      <c r="J24" s="6">
        <f t="shared" si="0"/>
        <v>1.5</v>
      </c>
      <c r="K24" s="7">
        <f t="shared" si="2"/>
        <v>29.292791542002433</v>
      </c>
      <c r="L24" s="2">
        <f t="shared" si="1"/>
        <v>0.40688021366556609</v>
      </c>
      <c r="M24" s="3">
        <f t="shared" si="3"/>
        <v>29.292791542002433</v>
      </c>
      <c r="N24" s="3">
        <f t="shared" si="4"/>
        <v>210.71689596291691</v>
      </c>
      <c r="O24" s="3">
        <f t="shared" si="5"/>
        <v>29.292791542002433</v>
      </c>
      <c r="P24" s="10"/>
      <c r="Q24" s="1"/>
    </row>
    <row r="25" spans="1:17" x14ac:dyDescent="0.2">
      <c r="A25" t="s">
        <v>23</v>
      </c>
      <c r="F25" s="31">
        <f>F22/10</f>
        <v>22.11953223018488</v>
      </c>
      <c r="G25" t="s">
        <v>10</v>
      </c>
      <c r="I25" s="5">
        <f t="shared" si="6"/>
        <v>96</v>
      </c>
      <c r="J25" s="6">
        <f t="shared" si="0"/>
        <v>1.6</v>
      </c>
      <c r="K25" s="7">
        <f t="shared" si="2"/>
        <v>32.691298533791631</v>
      </c>
      <c r="L25" s="2">
        <f t="shared" si="1"/>
        <v>0.4340055612432705</v>
      </c>
      <c r="M25" s="3">
        <f t="shared" si="3"/>
        <v>32.691298533791631</v>
      </c>
      <c r="N25" s="3">
        <f t="shared" si="4"/>
        <v>203.41588042341405</v>
      </c>
      <c r="O25" s="3">
        <f t="shared" si="5"/>
        <v>32.691298533791631</v>
      </c>
      <c r="P25" s="10"/>
      <c r="Q25" s="1"/>
    </row>
    <row r="26" spans="1:17" x14ac:dyDescent="0.2">
      <c r="A26" t="s">
        <v>7</v>
      </c>
      <c r="F26" s="27">
        <f>F21*43560/12</f>
        <v>1520095.9274980037</v>
      </c>
      <c r="G26" t="s">
        <v>12</v>
      </c>
      <c r="I26" s="5">
        <f t="shared" si="6"/>
        <v>102</v>
      </c>
      <c r="J26" s="6">
        <f t="shared" si="0"/>
        <v>1.7</v>
      </c>
      <c r="K26" s="7">
        <f t="shared" si="2"/>
        <v>36.151494938863159</v>
      </c>
      <c r="L26" s="2">
        <f t="shared" si="1"/>
        <v>0.46113090882097485</v>
      </c>
      <c r="M26" s="3">
        <f t="shared" si="3"/>
        <v>36.151494938863159</v>
      </c>
      <c r="N26" s="3">
        <f t="shared" si="4"/>
        <v>196.36783381487655</v>
      </c>
      <c r="O26" s="3">
        <f t="shared" si="5"/>
        <v>36.151494938863159</v>
      </c>
      <c r="P26" s="10"/>
      <c r="Q26" s="1"/>
    </row>
    <row r="27" spans="1:17" x14ac:dyDescent="0.2">
      <c r="F27" s="27"/>
      <c r="I27" s="5">
        <f t="shared" si="6"/>
        <v>108</v>
      </c>
      <c r="J27" s="6">
        <f t="shared" si="0"/>
        <v>1.8</v>
      </c>
      <c r="K27" s="7">
        <f t="shared" si="2"/>
        <v>39.64829379336971</v>
      </c>
      <c r="L27" s="2">
        <f t="shared" si="1"/>
        <v>0.48825625639867931</v>
      </c>
      <c r="M27" s="3">
        <f t="shared" si="3"/>
        <v>39.64829379336971</v>
      </c>
      <c r="N27" s="3">
        <f t="shared" si="4"/>
        <v>189.56399115390059</v>
      </c>
      <c r="O27" s="3">
        <f t="shared" si="5"/>
        <v>39.64829379336971</v>
      </c>
      <c r="P27" s="10"/>
      <c r="Q27" s="1"/>
    </row>
    <row r="28" spans="1:17" x14ac:dyDescent="0.2">
      <c r="F28" s="27"/>
      <c r="I28" s="5">
        <f t="shared" si="6"/>
        <v>114</v>
      </c>
      <c r="J28" s="6">
        <f t="shared" si="0"/>
        <v>1.9</v>
      </c>
      <c r="K28" s="7">
        <f t="shared" si="2"/>
        <v>43.15634275999426</v>
      </c>
      <c r="L28" s="2">
        <f t="shared" si="1"/>
        <v>0.51538160397638366</v>
      </c>
      <c r="M28" s="3">
        <f t="shared" si="3"/>
        <v>43.15634275999426</v>
      </c>
      <c r="N28" s="3">
        <f t="shared" si="4"/>
        <v>182.99589115024276</v>
      </c>
      <c r="O28" s="3">
        <f t="shared" si="5"/>
        <v>43.15634275999426</v>
      </c>
      <c r="P28" s="10"/>
      <c r="Q28" s="1"/>
    </row>
    <row r="29" spans="1:17" x14ac:dyDescent="0.2">
      <c r="F29" s="27">
        <f>F20/(1.39*F21)</f>
        <v>1.1830693314120287E-2</v>
      </c>
      <c r="I29" s="5">
        <f t="shared" si="6"/>
        <v>120</v>
      </c>
      <c r="J29" s="6">
        <f t="shared" si="0"/>
        <v>2</v>
      </c>
      <c r="K29" s="7">
        <f t="shared" si="2"/>
        <v>46.650207936351592</v>
      </c>
      <c r="L29" s="2">
        <f t="shared" si="1"/>
        <v>0.54250695155408812</v>
      </c>
      <c r="M29" s="3">
        <f t="shared" si="3"/>
        <v>46.650207936351592</v>
      </c>
      <c r="N29" s="3">
        <f t="shared" si="4"/>
        <v>176.65536568431989</v>
      </c>
      <c r="O29" s="3">
        <f t="shared" si="5"/>
        <v>46.650207936351592</v>
      </c>
      <c r="P29" s="10"/>
      <c r="Q29" s="1"/>
    </row>
    <row r="30" spans="1:17" x14ac:dyDescent="0.2">
      <c r="I30" s="5">
        <f t="shared" si="6"/>
        <v>126</v>
      </c>
      <c r="J30" s="6">
        <f t="shared" si="0"/>
        <v>2.1</v>
      </c>
      <c r="K30" s="7">
        <f t="shared" si="2"/>
        <v>50.10455825474903</v>
      </c>
      <c r="L30" s="2">
        <f t="shared" si="1"/>
        <v>0.56963229913179247</v>
      </c>
      <c r="M30" s="3">
        <f t="shared" si="3"/>
        <v>50.10455825474903</v>
      </c>
      <c r="N30" s="3">
        <f t="shared" si="4"/>
        <v>170.53452964929804</v>
      </c>
      <c r="O30" s="3">
        <f t="shared" si="5"/>
        <v>50.10455825474903</v>
      </c>
      <c r="P30" s="10"/>
      <c r="Q30" s="1"/>
    </row>
    <row r="31" spans="1:17" x14ac:dyDescent="0.2">
      <c r="I31" s="5">
        <f t="shared" si="6"/>
        <v>132</v>
      </c>
      <c r="J31" s="6">
        <f t="shared" si="0"/>
        <v>2.2000000000000002</v>
      </c>
      <c r="K31" s="7">
        <f t="shared" si="2"/>
        <v>53.494349136379839</v>
      </c>
      <c r="L31" s="2">
        <f t="shared" si="1"/>
        <v>0.59675764670949694</v>
      </c>
      <c r="M31" s="3">
        <f t="shared" si="3"/>
        <v>53.494349136379839</v>
      </c>
      <c r="N31" s="3">
        <f t="shared" si="4"/>
        <v>164.62577114513684</v>
      </c>
      <c r="O31" s="3">
        <f t="shared" si="5"/>
        <v>53.494349136379839</v>
      </c>
      <c r="P31" s="10"/>
      <c r="Q31" s="1"/>
    </row>
    <row r="32" spans="1:17" x14ac:dyDescent="0.2">
      <c r="I32" s="5">
        <f t="shared" si="6"/>
        <v>138</v>
      </c>
      <c r="J32" s="6">
        <f t="shared" si="0"/>
        <v>2.2999999999999998</v>
      </c>
      <c r="K32" s="7">
        <f t="shared" si="2"/>
        <v>56.795004068427318</v>
      </c>
      <c r="L32" s="2">
        <f t="shared" si="1"/>
        <v>0.62388299428720129</v>
      </c>
      <c r="M32" s="3">
        <f t="shared" si="3"/>
        <v>56.795004068427318</v>
      </c>
      <c r="N32" s="3">
        <f t="shared" si="4"/>
        <v>158.92174201239561</v>
      </c>
      <c r="O32" s="3">
        <f t="shared" si="5"/>
        <v>56.795004068427318</v>
      </c>
      <c r="P32" s="10"/>
      <c r="Q32" s="1"/>
    </row>
    <row r="33" spans="9:17" x14ac:dyDescent="0.2">
      <c r="I33" s="5">
        <f t="shared" si="6"/>
        <v>144</v>
      </c>
      <c r="J33" s="6">
        <f t="shared" si="0"/>
        <v>2.4</v>
      </c>
      <c r="K33" s="7">
        <f t="shared" si="2"/>
        <v>59.982592787617584</v>
      </c>
      <c r="L33" s="2">
        <f t="shared" si="1"/>
        <v>0.65100834186490564</v>
      </c>
      <c r="M33" s="3">
        <f t="shared" si="3"/>
        <v>59.982592787617584</v>
      </c>
      <c r="N33" s="3">
        <f>(4.34*($F$11))*EXP(-1.3*(L33))</f>
        <v>153.41534869402807</v>
      </c>
      <c r="O33" s="3">
        <f t="shared" si="5"/>
        <v>59.982592787617584</v>
      </c>
      <c r="P33" s="10"/>
      <c r="Q33" s="1"/>
    </row>
    <row r="34" spans="9:17" x14ac:dyDescent="0.2">
      <c r="I34" s="5">
        <f t="shared" si="6"/>
        <v>150</v>
      </c>
      <c r="J34" s="6">
        <f t="shared" si="0"/>
        <v>2.5</v>
      </c>
      <c r="K34" s="7">
        <f t="shared" si="2"/>
        <v>63.03400477836216</v>
      </c>
      <c r="L34" s="2">
        <f t="shared" si="1"/>
        <v>0.6781336894426101</v>
      </c>
      <c r="M34" s="3">
        <f t="shared" si="3"/>
        <v>63.03400477836216</v>
      </c>
      <c r="N34" s="3">
        <f t="shared" ref="N34:N97" si="7">(4.34*($F$11))*EXP(-1.3*(L34))</f>
        <v>148.09974341380195</v>
      </c>
      <c r="O34" s="3">
        <f t="shared" si="5"/>
        <v>63.03400477836216</v>
      </c>
      <c r="P34" s="10"/>
      <c r="Q34" s="1"/>
    </row>
    <row r="35" spans="9:17" x14ac:dyDescent="0.2">
      <c r="I35" s="5">
        <f t="shared" si="6"/>
        <v>156</v>
      </c>
      <c r="J35" s="6">
        <f t="shared" si="0"/>
        <v>2.6</v>
      </c>
      <c r="K35" s="7">
        <f t="shared" si="2"/>
        <v>65.927116827602163</v>
      </c>
      <c r="L35" s="2">
        <f t="shared" si="1"/>
        <v>0.70525903702031456</v>
      </c>
      <c r="M35" s="3">
        <f t="shared" si="3"/>
        <v>65.927116827602163</v>
      </c>
      <c r="N35" s="3">
        <f t="shared" si="7"/>
        <v>142.96831566037278</v>
      </c>
      <c r="O35" s="3">
        <f t="shared" si="5"/>
        <v>65.927116827602163</v>
      </c>
      <c r="P35" s="10"/>
      <c r="Q35" s="1"/>
    </row>
    <row r="36" spans="9:17" x14ac:dyDescent="0.2">
      <c r="I36" s="5">
        <f t="shared" si="6"/>
        <v>162</v>
      </c>
      <c r="J36" s="6">
        <f t="shared" si="0"/>
        <v>2.7</v>
      </c>
      <c r="K36" s="7">
        <f t="shared" si="2"/>
        <v>68.640953421554812</v>
      </c>
      <c r="L36" s="2">
        <f t="shared" si="1"/>
        <v>0.73238438459801902</v>
      </c>
      <c r="M36" s="3">
        <f t="shared" si="3"/>
        <v>68.640953421554812</v>
      </c>
      <c r="N36" s="3">
        <f t="shared" si="7"/>
        <v>138.01468396642159</v>
      </c>
      <c r="O36" s="3">
        <f t="shared" si="5"/>
        <v>68.640953421554812</v>
      </c>
      <c r="P36" s="10"/>
      <c r="Q36" s="1"/>
    </row>
    <row r="37" spans="9:17" x14ac:dyDescent="0.2">
      <c r="I37" s="5">
        <f t="shared" si="6"/>
        <v>168</v>
      </c>
      <c r="J37" s="6">
        <f t="shared" si="0"/>
        <v>2.8</v>
      </c>
      <c r="K37" s="7">
        <f t="shared" si="2"/>
        <v>71.155838821461387</v>
      </c>
      <c r="L37" s="2">
        <f t="shared" si="1"/>
        <v>0.75950973217572326</v>
      </c>
      <c r="M37" s="3">
        <f t="shared" si="3"/>
        <v>71.155838821461387</v>
      </c>
      <c r="N37" s="3">
        <f t="shared" si="7"/>
        <v>133.23268797263214</v>
      </c>
      <c r="O37" s="3">
        <f t="shared" si="5"/>
        <v>71.155838821461387</v>
      </c>
      <c r="P37" s="10"/>
      <c r="Q37" s="1"/>
    </row>
    <row r="38" spans="9:17" x14ac:dyDescent="0.2">
      <c r="I38" s="5">
        <f t="shared" si="6"/>
        <v>174</v>
      </c>
      <c r="J38" s="6">
        <f t="shared" si="0"/>
        <v>2.9</v>
      </c>
      <c r="K38" s="7">
        <f t="shared" si="2"/>
        <v>73.453539715763299</v>
      </c>
      <c r="L38" s="2">
        <f t="shared" si="1"/>
        <v>0.78663507975342772</v>
      </c>
      <c r="M38" s="3">
        <f t="shared" si="3"/>
        <v>73.453539715763299</v>
      </c>
      <c r="N38" s="3">
        <f t="shared" si="7"/>
        <v>128.61638076663996</v>
      </c>
      <c r="O38" s="3">
        <f t="shared" si="5"/>
        <v>73.453539715763299</v>
      </c>
      <c r="P38" s="10"/>
      <c r="Q38" s="1"/>
    </row>
    <row r="39" spans="9:17" x14ac:dyDescent="0.2">
      <c r="I39" s="5">
        <f t="shared" si="6"/>
        <v>180</v>
      </c>
      <c r="J39" s="6">
        <f t="shared" si="0"/>
        <v>3</v>
      </c>
      <c r="K39" s="7">
        <f t="shared" si="2"/>
        <v>75.517397414455885</v>
      </c>
      <c r="L39" s="2">
        <f t="shared" si="1"/>
        <v>0.81376042733113219</v>
      </c>
      <c r="M39" s="3">
        <f t="shared" si="3"/>
        <v>75.517397414455885</v>
      </c>
      <c r="N39" s="3">
        <f t="shared" si="7"/>
        <v>124.16002148742436</v>
      </c>
      <c r="O39" s="3">
        <f t="shared" si="5"/>
        <v>75.517397414455885</v>
      </c>
      <c r="P39" s="10"/>
      <c r="Q39" s="1"/>
    </row>
    <row r="40" spans="9:17" x14ac:dyDescent="0.2">
      <c r="I40" s="5">
        <f t="shared" si="6"/>
        <v>186</v>
      </c>
      <c r="J40" s="6">
        <f t="shared" si="0"/>
        <v>3.1</v>
      </c>
      <c r="K40" s="7">
        <f t="shared" si="2"/>
        <v>77.332448627190288</v>
      </c>
      <c r="L40" s="2">
        <f t="shared" si="1"/>
        <v>0.84088577490883654</v>
      </c>
      <c r="M40" s="3">
        <f t="shared" si="3"/>
        <v>77.332448627190288</v>
      </c>
      <c r="N40" s="13">
        <f t="shared" si="7"/>
        <v>119.8580681859472</v>
      </c>
      <c r="O40" s="3">
        <f t="shared" si="5"/>
        <v>77.332448627190288</v>
      </c>
      <c r="P40" s="10"/>
      <c r="Q40" s="1"/>
    </row>
    <row r="41" spans="9:17" x14ac:dyDescent="0.2">
      <c r="I41" s="5">
        <f t="shared" si="6"/>
        <v>192</v>
      </c>
      <c r="J41" s="6">
        <f t="shared" si="0"/>
        <v>3.2</v>
      </c>
      <c r="K41" s="7">
        <f t="shared" si="2"/>
        <v>78.88553394946328</v>
      </c>
      <c r="L41" s="2">
        <f t="shared" si="1"/>
        <v>0.868011122486541</v>
      </c>
      <c r="M41" s="3">
        <f t="shared" si="3"/>
        <v>78.88553394946328</v>
      </c>
      <c r="N41" s="13">
        <f t="shared" si="7"/>
        <v>115.70517093315928</v>
      </c>
      <c r="O41" s="3">
        <f t="shared" si="5"/>
        <v>78.88553394946328</v>
      </c>
    </row>
    <row r="42" spans="9:17" x14ac:dyDescent="0.2">
      <c r="I42" s="5">
        <f t="shared" si="6"/>
        <v>198</v>
      </c>
      <c r="J42" s="6">
        <f t="shared" si="0"/>
        <v>3.3</v>
      </c>
      <c r="K42" s="7">
        <f t="shared" si="2"/>
        <v>80.165393270353263</v>
      </c>
      <c r="L42" s="2">
        <f t="shared" si="1"/>
        <v>0.89513647006424535</v>
      </c>
      <c r="M42" s="3">
        <f t="shared" si="3"/>
        <v>80.165393270353263</v>
      </c>
      <c r="N42" s="13">
        <f t="shared" si="7"/>
        <v>111.69616516680398</v>
      </c>
      <c r="O42" s="3">
        <f t="shared" si="5"/>
        <v>80.165393270353263</v>
      </c>
    </row>
    <row r="43" spans="9:17" x14ac:dyDescent="0.2">
      <c r="I43" s="5">
        <f t="shared" si="6"/>
        <v>204</v>
      </c>
      <c r="J43" s="6">
        <f t="shared" si="0"/>
        <v>3.4</v>
      </c>
      <c r="K43" s="7">
        <f t="shared" si="2"/>
        <v>81.162747410081352</v>
      </c>
      <c r="L43" s="2">
        <f t="shared" si="1"/>
        <v>0.9222618176419497</v>
      </c>
      <c r="M43" s="3">
        <f t="shared" si="3"/>
        <v>81.162747410081352</v>
      </c>
      <c r="N43" s="13">
        <f t="shared" si="7"/>
        <v>107.82606526874351</v>
      </c>
      <c r="O43" s="3">
        <f t="shared" si="5"/>
        <v>81.162747410081352</v>
      </c>
    </row>
    <row r="44" spans="9:17" x14ac:dyDescent="0.2">
      <c r="I44" s="5">
        <f t="shared" si="6"/>
        <v>210</v>
      </c>
      <c r="J44" s="6">
        <f t="shared" si="0"/>
        <v>3.5</v>
      </c>
      <c r="K44" s="7">
        <f t="shared" si="2"/>
        <v>81.870365395512721</v>
      </c>
      <c r="L44" s="2">
        <f t="shared" si="1"/>
        <v>0.94938716521965416</v>
      </c>
      <c r="M44" s="3">
        <f t="shared" si="3"/>
        <v>81.870365395512721</v>
      </c>
      <c r="N44" s="13">
        <f t="shared" si="7"/>
        <v>104.09005836482115</v>
      </c>
      <c r="O44" s="3">
        <f t="shared" si="5"/>
        <v>81.870365395512721</v>
      </c>
    </row>
    <row r="45" spans="9:17" x14ac:dyDescent="0.2">
      <c r="I45" s="5">
        <f t="shared" si="6"/>
        <v>216</v>
      </c>
      <c r="J45" s="6">
        <f t="shared" si="0"/>
        <v>3.6</v>
      </c>
      <c r="K45" s="7">
        <f t="shared" si="2"/>
        <v>82.283116885840059</v>
      </c>
      <c r="L45" s="2">
        <f t="shared" si="1"/>
        <v>0.97651251279735862</v>
      </c>
      <c r="M45" s="3">
        <f t="shared" si="3"/>
        <v>82.283116885840059</v>
      </c>
      <c r="N45" s="13">
        <f t="shared" si="7"/>
        <v>100.48349833954886</v>
      </c>
      <c r="O45" s="3">
        <f t="shared" si="5"/>
        <v>82.283116885840059</v>
      </c>
    </row>
    <row r="46" spans="9:17" x14ac:dyDescent="0.2">
      <c r="I46" s="5">
        <f t="shared" si="6"/>
        <v>222</v>
      </c>
      <c r="J46" s="6">
        <f t="shared" si="0"/>
        <v>3.7</v>
      </c>
      <c r="K46" s="7">
        <f t="shared" si="2"/>
        <v>82.398009368354948</v>
      </c>
      <c r="L46" s="2">
        <f t="shared" si="1"/>
        <v>1.0036378603750631</v>
      </c>
      <c r="M46" s="3">
        <f t="shared" si="3"/>
        <v>82.398009368354948</v>
      </c>
      <c r="N46" s="13">
        <f t="shared" si="7"/>
        <v>97.001900058176275</v>
      </c>
      <c r="O46" s="3">
        <f t="shared" si="5"/>
        <v>82.398009368354948</v>
      </c>
    </row>
    <row r="47" spans="9:17" x14ac:dyDescent="0.2">
      <c r="I47" s="5">
        <f t="shared" si="6"/>
        <v>228</v>
      </c>
      <c r="J47" s="6">
        <f t="shared" si="0"/>
        <v>3.8</v>
      </c>
      <c r="K47" s="7">
        <f t="shared" si="2"/>
        <v>82.214209854631946</v>
      </c>
      <c r="L47" s="2">
        <f t="shared" si="1"/>
        <v>1.0307632079527673</v>
      </c>
      <c r="M47" s="3">
        <f t="shared" si="3"/>
        <v>82.214209854631946</v>
      </c>
      <c r="N47" s="13">
        <f t="shared" si="7"/>
        <v>93.640933788956588</v>
      </c>
      <c r="O47" s="3">
        <f t="shared" si="5"/>
        <v>82.214209854631946</v>
      </c>
    </row>
    <row r="48" spans="9:17" x14ac:dyDescent="0.2">
      <c r="I48" s="5">
        <f t="shared" si="6"/>
        <v>234</v>
      </c>
      <c r="J48" s="6">
        <f t="shared" si="0"/>
        <v>3.9</v>
      </c>
      <c r="K48" s="7">
        <f t="shared" si="2"/>
        <v>81.733050919824649</v>
      </c>
      <c r="L48" s="2">
        <f t="shared" si="1"/>
        <v>1.0578885555304718</v>
      </c>
      <c r="M48" s="3">
        <f t="shared" si="3"/>
        <v>81.733050919824649</v>
      </c>
      <c r="N48" s="13">
        <f t="shared" si="7"/>
        <v>90.396419818671802</v>
      </c>
      <c r="O48" s="3">
        <f t="shared" si="5"/>
        <v>81.733050919824649</v>
      </c>
    </row>
    <row r="49" spans="9:15" x14ac:dyDescent="0.2">
      <c r="I49" s="5">
        <f t="shared" si="6"/>
        <v>240</v>
      </c>
      <c r="J49" s="6">
        <f t="shared" si="0"/>
        <v>4</v>
      </c>
      <c r="K49" s="7">
        <f t="shared" si="2"/>
        <v>80.958021041287878</v>
      </c>
      <c r="L49" s="2">
        <f t="shared" si="1"/>
        <v>1.0850139031081762</v>
      </c>
      <c r="M49" s="3">
        <f t="shared" si="3"/>
        <v>80.958021041287878</v>
      </c>
      <c r="N49" s="13">
        <f t="shared" si="7"/>
        <v>87.264323254722356</v>
      </c>
      <c r="O49" s="3">
        <f t="shared" si="5"/>
        <v>80.958021041287878</v>
      </c>
    </row>
    <row r="50" spans="9:15" x14ac:dyDescent="0.2">
      <c r="I50" s="5">
        <f t="shared" si="6"/>
        <v>246</v>
      </c>
      <c r="J50" s="6">
        <f t="shared" si="0"/>
        <v>4.0999999999999996</v>
      </c>
      <c r="K50" s="7">
        <f t="shared" si="2"/>
        <v>79.894739306572546</v>
      </c>
      <c r="L50" s="2">
        <f t="shared" si="1"/>
        <v>1.1121392506858805</v>
      </c>
      <c r="M50" s="3">
        <f t="shared" si="3"/>
        <v>79.894739306572546</v>
      </c>
      <c r="N50" s="13">
        <f t="shared" si="7"/>
        <v>84.240749007315799</v>
      </c>
      <c r="O50" s="3">
        <f t="shared" si="5"/>
        <v>79.894739306572546</v>
      </c>
    </row>
    <row r="51" spans="9:15" x14ac:dyDescent="0.2">
      <c r="I51" s="5">
        <f t="shared" si="6"/>
        <v>252</v>
      </c>
      <c r="J51" s="6">
        <f t="shared" si="0"/>
        <v>4.2</v>
      </c>
      <c r="K51" s="7">
        <f t="shared" si="2"/>
        <v>78.550914674164133</v>
      </c>
      <c r="L51" s="2">
        <f t="shared" si="1"/>
        <v>1.1392645982635849</v>
      </c>
      <c r="M51" s="3">
        <f t="shared" si="3"/>
        <v>78.550914674164133</v>
      </c>
      <c r="N51" s="13">
        <f t="shared" si="7"/>
        <v>81.321936945515063</v>
      </c>
      <c r="O51" s="3">
        <f t="shared" si="5"/>
        <v>78.550914674164133</v>
      </c>
    </row>
    <row r="52" spans="9:15" x14ac:dyDescent="0.2">
      <c r="I52" s="5">
        <f t="shared" si="6"/>
        <v>258</v>
      </c>
      <c r="J52" s="6">
        <f t="shared" si="0"/>
        <v>4.3</v>
      </c>
      <c r="K52" s="7">
        <f t="shared" si="2"/>
        <v>76.936290082330814</v>
      </c>
      <c r="L52" s="2">
        <f t="shared" si="1"/>
        <v>1.1663899458412894</v>
      </c>
      <c r="M52" s="3">
        <f t="shared" si="3"/>
        <v>76.936290082330814</v>
      </c>
      <c r="N52" s="13">
        <f t="shared" si="7"/>
        <v>78.504257221122373</v>
      </c>
      <c r="O52" s="3">
        <f t="shared" si="5"/>
        <v>76.936290082330814</v>
      </c>
    </row>
    <row r="53" spans="9:15" x14ac:dyDescent="0.2">
      <c r="I53" s="5">
        <f t="shared" si="6"/>
        <v>264</v>
      </c>
      <c r="J53" s="6">
        <f t="shared" si="0"/>
        <v>4.4000000000000004</v>
      </c>
      <c r="K53" s="7">
        <f t="shared" si="2"/>
        <v>75.062571811300799</v>
      </c>
      <c r="L53" s="2">
        <f t="shared" si="1"/>
        <v>1.1935152934189939</v>
      </c>
      <c r="M53" s="3">
        <f t="shared" si="3"/>
        <v>75.062571811300799</v>
      </c>
      <c r="N53" s="13">
        <f t="shared" si="7"/>
        <v>75.784205754583056</v>
      </c>
      <c r="O53" s="3">
        <f t="shared" si="5"/>
        <v>75.062571811300799</v>
      </c>
    </row>
    <row r="54" spans="9:15" x14ac:dyDescent="0.2">
      <c r="I54" s="5">
        <f t="shared" si="6"/>
        <v>270</v>
      </c>
      <c r="J54" s="6">
        <f t="shared" si="0"/>
        <v>4.5</v>
      </c>
      <c r="K54" s="7">
        <f t="shared" si="2"/>
        <v>72.943344610904035</v>
      </c>
      <c r="L54" s="2">
        <f t="shared" si="1"/>
        <v>1.2206406409966981</v>
      </c>
      <c r="M54" s="3">
        <f t="shared" si="3"/>
        <v>72.943344610904035</v>
      </c>
      <c r="N54" s="13">
        <f t="shared" si="7"/>
        <v>73.158399877296119</v>
      </c>
      <c r="O54" s="3">
        <f t="shared" si="5"/>
        <v>72.943344610904035</v>
      </c>
    </row>
    <row r="55" spans="9:15" x14ac:dyDescent="0.2">
      <c r="I55" s="5">
        <f t="shared" si="6"/>
        <v>276</v>
      </c>
      <c r="J55" s="6">
        <f t="shared" si="0"/>
        <v>4.5999999999999996</v>
      </c>
      <c r="K55" s="7">
        <f t="shared" si="2"/>
        <v>70.593973209016298</v>
      </c>
      <c r="L55" s="2">
        <f t="shared" si="1"/>
        <v>1.2477659885744026</v>
      </c>
      <c r="M55" s="3">
        <f t="shared" si="3"/>
        <v>70.593973209016298</v>
      </c>
      <c r="N55" s="13">
        <f t="shared" si="7"/>
        <v>70.623574124911741</v>
      </c>
      <c r="O55" s="3">
        <f t="shared" si="5"/>
        <v>70.593973209016298</v>
      </c>
    </row>
    <row r="56" spans="9:15" x14ac:dyDescent="0.2">
      <c r="I56" s="5">
        <f t="shared" si="6"/>
        <v>282</v>
      </c>
      <c r="J56" s="6">
        <f t="shared" si="0"/>
        <v>4.7</v>
      </c>
      <c r="K56" s="7">
        <f t="shared" si="2"/>
        <v>68.176576176384856</v>
      </c>
      <c r="L56" s="2">
        <f t="shared" si="1"/>
        <v>1.274891336152107</v>
      </c>
      <c r="M56" s="3">
        <f t="shared" si="3"/>
        <v>68.0314909148846</v>
      </c>
      <c r="N56" s="13">
        <f t="shared" si="7"/>
        <v>68.176576176384856</v>
      </c>
      <c r="O56" s="3">
        <f t="shared" si="5"/>
        <v>68.176576176384856</v>
      </c>
    </row>
    <row r="57" spans="9:15" x14ac:dyDescent="0.2">
      <c r="I57" s="5">
        <f t="shared" si="6"/>
        <v>288</v>
      </c>
      <c r="J57" s="6">
        <f t="shared" si="0"/>
        <v>4.8</v>
      </c>
      <c r="K57" s="7">
        <f t="shared" si="2"/>
        <v>65.814362933734017</v>
      </c>
      <c r="L57" s="2">
        <f t="shared" si="1"/>
        <v>1.3020166837298113</v>
      </c>
      <c r="M57" s="3">
        <f t="shared" si="3"/>
        <v>65.274476124977483</v>
      </c>
      <c r="N57" s="13">
        <f t="shared" si="7"/>
        <v>65.814362933734017</v>
      </c>
      <c r="O57" s="3">
        <f t="shared" si="5"/>
        <v>65.814362933734017</v>
      </c>
    </row>
    <row r="58" spans="9:15" x14ac:dyDescent="0.2">
      <c r="I58" s="5">
        <f t="shared" si="6"/>
        <v>294</v>
      </c>
      <c r="J58" s="6">
        <f t="shared" si="0"/>
        <v>4.9000000000000004</v>
      </c>
      <c r="K58" s="7">
        <f t="shared" si="2"/>
        <v>63.533996737630609</v>
      </c>
      <c r="L58" s="2">
        <f t="shared" si="1"/>
        <v>1.329142031307516</v>
      </c>
      <c r="M58" s="3">
        <f t="shared" si="3"/>
        <v>62.342917626711603</v>
      </c>
      <c r="N58" s="13">
        <f t="shared" si="7"/>
        <v>63.533996737630609</v>
      </c>
      <c r="O58" s="3">
        <f t="shared" si="5"/>
        <v>63.533996737630609</v>
      </c>
    </row>
    <row r="59" spans="9:15" x14ac:dyDescent="0.2">
      <c r="I59" s="5">
        <f t="shared" si="6"/>
        <v>300</v>
      </c>
      <c r="J59" s="6">
        <f t="shared" si="0"/>
        <v>5</v>
      </c>
      <c r="K59" s="7">
        <f t="shared" si="2"/>
        <v>61.332641714112256</v>
      </c>
      <c r="L59" s="2">
        <f t="shared" si="1"/>
        <v>1.3562673788852202</v>
      </c>
      <c r="M59" s="3">
        <f t="shared" si="3"/>
        <v>59.258069676624196</v>
      </c>
      <c r="N59" s="13">
        <f t="shared" si="7"/>
        <v>61.332641714112256</v>
      </c>
      <c r="O59" s="3">
        <f t="shared" si="5"/>
        <v>61.332641714112256</v>
      </c>
    </row>
    <row r="60" spans="9:15" x14ac:dyDescent="0.2">
      <c r="I60" s="5">
        <f t="shared" si="6"/>
        <v>306</v>
      </c>
      <c r="J60" s="6">
        <f t="shared" si="0"/>
        <v>5.0999999999999996</v>
      </c>
      <c r="K60" s="7">
        <f t="shared" si="2"/>
        <v>59.207560247876643</v>
      </c>
      <c r="L60" s="2">
        <f t="shared" si="1"/>
        <v>1.3833927264629244</v>
      </c>
      <c r="M60" s="3">
        <f t="shared" si="3"/>
        <v>56.042297903696507</v>
      </c>
      <c r="N60" s="13">
        <f t="shared" si="7"/>
        <v>59.207560247876643</v>
      </c>
      <c r="O60" s="3">
        <f t="shared" si="5"/>
        <v>59.207560247876643</v>
      </c>
    </row>
    <row r="61" spans="9:15" x14ac:dyDescent="0.2">
      <c r="I61" s="5">
        <f t="shared" si="6"/>
        <v>312</v>
      </c>
      <c r="J61" s="6">
        <f t="shared" si="0"/>
        <v>5.2</v>
      </c>
      <c r="K61" s="7">
        <f t="shared" si="2"/>
        <v>57.156109577770565</v>
      </c>
      <c r="L61" s="2">
        <f t="shared" si="1"/>
        <v>1.4105180740406291</v>
      </c>
      <c r="M61" s="3">
        <f t="shared" si="3"/>
        <v>52.718917155054093</v>
      </c>
      <c r="N61" s="13">
        <f t="shared" si="7"/>
        <v>57.156109577770565</v>
      </c>
      <c r="O61" s="3">
        <f t="shared" si="5"/>
        <v>57.156109577770565</v>
      </c>
    </row>
    <row r="62" spans="9:15" x14ac:dyDescent="0.2">
      <c r="I62" s="5">
        <f t="shared" si="6"/>
        <v>318</v>
      </c>
      <c r="J62" s="6">
        <f t="shared" si="0"/>
        <v>5.3</v>
      </c>
      <c r="K62" s="7">
        <f t="shared" si="2"/>
        <v>55.175738510239903</v>
      </c>
      <c r="L62" s="2">
        <f t="shared" si="1"/>
        <v>1.4376434216183334</v>
      </c>
      <c r="M62" s="3">
        <f t="shared" si="3"/>
        <v>49.312022459687313</v>
      </c>
      <c r="N62" s="13">
        <f t="shared" si="7"/>
        <v>55.175738510239903</v>
      </c>
      <c r="O62" s="3">
        <f t="shared" si="5"/>
        <v>55.175738510239903</v>
      </c>
    </row>
    <row r="63" spans="9:15" x14ac:dyDescent="0.2">
      <c r="I63" s="5">
        <f t="shared" si="6"/>
        <v>324</v>
      </c>
      <c r="J63" s="6">
        <f t="shared" si="0"/>
        <v>5.4</v>
      </c>
      <c r="K63" s="7">
        <f t="shared" si="2"/>
        <v>53.263984246653457</v>
      </c>
      <c r="L63" s="2">
        <f t="shared" si="1"/>
        <v>1.464768769196038</v>
      </c>
      <c r="M63" s="3">
        <f t="shared" si="3"/>
        <v>45.846314335731037</v>
      </c>
      <c r="N63" s="13">
        <f t="shared" si="7"/>
        <v>53.263984246653457</v>
      </c>
      <c r="O63" s="3">
        <f t="shared" si="5"/>
        <v>53.263984246653457</v>
      </c>
    </row>
    <row r="64" spans="9:15" x14ac:dyDescent="0.2">
      <c r="I64" s="5">
        <f t="shared" si="6"/>
        <v>330</v>
      </c>
      <c r="J64" s="6">
        <f t="shared" si="0"/>
        <v>5.5</v>
      </c>
      <c r="K64" s="7">
        <f t="shared" si="2"/>
        <v>51.418469320555232</v>
      </c>
      <c r="L64" s="2">
        <f t="shared" si="1"/>
        <v>1.4918941167737423</v>
      </c>
      <c r="M64" s="3">
        <f t="shared" si="3"/>
        <v>42.346919707854745</v>
      </c>
      <c r="N64" s="13">
        <f t="shared" si="7"/>
        <v>51.418469320555232</v>
      </c>
      <c r="O64" s="3">
        <f t="shared" si="5"/>
        <v>51.418469320555232</v>
      </c>
    </row>
    <row r="65" spans="9:15" x14ac:dyDescent="0.2">
      <c r="I65" s="5">
        <f t="shared" si="6"/>
        <v>336</v>
      </c>
      <c r="J65" s="6">
        <f t="shared" si="0"/>
        <v>5.6</v>
      </c>
      <c r="K65" s="7">
        <f t="shared" si="2"/>
        <v>49.636898641036083</v>
      </c>
      <c r="L65" s="2">
        <f t="shared" si="1"/>
        <v>1.5190194643514465</v>
      </c>
      <c r="M65" s="3">
        <f t="shared" si="3"/>
        <v>38.839209733137253</v>
      </c>
      <c r="N65" s="13">
        <f t="shared" si="7"/>
        <v>49.636898641036083</v>
      </c>
      <c r="O65" s="3">
        <f t="shared" si="5"/>
        <v>49.636898641036083</v>
      </c>
    </row>
    <row r="66" spans="9:15" x14ac:dyDescent="0.2">
      <c r="I66" s="5">
        <f t="shared" si="6"/>
        <v>342</v>
      </c>
      <c r="J66" s="6">
        <f t="shared" si="0"/>
        <v>5.7</v>
      </c>
      <c r="K66" s="7">
        <f t="shared" si="2"/>
        <v>47.917056638548004</v>
      </c>
      <c r="L66" s="2">
        <f t="shared" si="1"/>
        <v>1.5461448119291512</v>
      </c>
      <c r="M66" s="3">
        <f t="shared" si="3"/>
        <v>35.348615856219581</v>
      </c>
      <c r="N66" s="13">
        <f t="shared" si="7"/>
        <v>47.917056638548004</v>
      </c>
      <c r="O66" s="3">
        <f t="shared" si="5"/>
        <v>47.917056638548004</v>
      </c>
    </row>
    <row r="67" spans="9:15" x14ac:dyDescent="0.2">
      <c r="I67" s="5">
        <f t="shared" si="6"/>
        <v>348</v>
      </c>
      <c r="J67" s="6">
        <f t="shared" si="0"/>
        <v>5.8</v>
      </c>
      <c r="K67" s="7">
        <f t="shared" si="2"/>
        <v>46.25680450961174</v>
      </c>
      <c r="L67" s="2">
        <f t="shared" si="1"/>
        <v>1.5732701595068554</v>
      </c>
      <c r="M67" s="3">
        <f t="shared" si="3"/>
        <v>31.90044542736311</v>
      </c>
      <c r="N67" s="13">
        <f t="shared" si="7"/>
        <v>46.25680450961174</v>
      </c>
      <c r="O67" s="3">
        <f t="shared" si="5"/>
        <v>46.25680450961174</v>
      </c>
    </row>
    <row r="68" spans="9:15" x14ac:dyDescent="0.2">
      <c r="I68" s="5">
        <f t="shared" si="6"/>
        <v>354</v>
      </c>
      <c r="J68" s="6">
        <f t="shared" si="0"/>
        <v>5.9</v>
      </c>
      <c r="K68" s="7">
        <f t="shared" si="2"/>
        <v>44.65407755699065</v>
      </c>
      <c r="L68" s="2">
        <f t="shared" si="1"/>
        <v>1.6003955070845599</v>
      </c>
      <c r="M68" s="3">
        <f t="shared" si="3"/>
        <v>28.519698220211012</v>
      </c>
      <c r="N68" s="13">
        <f t="shared" si="7"/>
        <v>44.65407755699065</v>
      </c>
      <c r="O68" s="3">
        <f t="shared" si="5"/>
        <v>44.65407755699065</v>
      </c>
    </row>
    <row r="69" spans="9:15" x14ac:dyDescent="0.2">
      <c r="I69" s="5">
        <f t="shared" si="6"/>
        <v>360</v>
      </c>
      <c r="J69" s="6">
        <f t="shared" si="0"/>
        <v>6</v>
      </c>
      <c r="K69" s="7">
        <f t="shared" si="2"/>
        <v>43.106882622023846</v>
      </c>
      <c r="L69" s="2">
        <f t="shared" si="1"/>
        <v>1.6275208546622644</v>
      </c>
      <c r="M69" s="3">
        <f t="shared" si="3"/>
        <v>25.230885179528965</v>
      </c>
      <c r="N69" s="13">
        <f t="shared" si="7"/>
        <v>43.106882622023846</v>
      </c>
      <c r="O69" s="3">
        <f t="shared" si="5"/>
        <v>43.106882622023846</v>
      </c>
    </row>
    <row r="70" spans="9:15" x14ac:dyDescent="0.2">
      <c r="I70" s="5">
        <f t="shared" si="6"/>
        <v>366</v>
      </c>
      <c r="J70" s="6">
        <f t="shared" si="0"/>
        <v>6.1</v>
      </c>
      <c r="K70" s="7">
        <f t="shared" si="2"/>
        <v>41.613295605924733</v>
      </c>
      <c r="L70" s="2">
        <f t="shared" si="1"/>
        <v>1.6546462022399686</v>
      </c>
      <c r="M70" s="3">
        <f t="shared" si="3"/>
        <v>22.057850713030746</v>
      </c>
      <c r="N70" s="13">
        <f t="shared" si="7"/>
        <v>41.613295605924733</v>
      </c>
      <c r="O70" s="3">
        <f t="shared" si="5"/>
        <v>41.613295605924733</v>
      </c>
    </row>
    <row r="71" spans="9:15" x14ac:dyDescent="0.2">
      <c r="I71" s="5">
        <f t="shared" si="6"/>
        <v>372</v>
      </c>
      <c r="J71" s="6">
        <f t="shared" si="0"/>
        <v>6.2</v>
      </c>
      <c r="K71" s="7">
        <f t="shared" si="2"/>
        <v>40.171459076962911</v>
      </c>
      <c r="L71" s="2">
        <f t="shared" si="1"/>
        <v>1.6817715498176731</v>
      </c>
      <c r="M71" s="3">
        <f t="shared" si="3"/>
        <v>19.023599815701708</v>
      </c>
      <c r="N71" s="13">
        <f t="shared" si="7"/>
        <v>40.171459076962911</v>
      </c>
      <c r="O71" s="3">
        <f t="shared" si="5"/>
        <v>40.171459076962911</v>
      </c>
    </row>
    <row r="72" spans="9:15" x14ac:dyDescent="0.2">
      <c r="I72" s="5">
        <f t="shared" si="6"/>
        <v>378</v>
      </c>
      <c r="J72" s="6">
        <f t="shared" si="0"/>
        <v>6.3</v>
      </c>
      <c r="K72" s="7">
        <f t="shared" si="2"/>
        <v>38.779579960553441</v>
      </c>
      <c r="L72" s="2">
        <f t="shared" si="1"/>
        <v>1.7088968973953775</v>
      </c>
      <c r="M72" s="3">
        <f t="shared" si="3"/>
        <v>16.150131279995893</v>
      </c>
      <c r="N72" s="13">
        <f t="shared" si="7"/>
        <v>38.779579960553441</v>
      </c>
      <c r="O72" s="3">
        <f t="shared" si="5"/>
        <v>38.779579960553441</v>
      </c>
    </row>
    <row r="73" spans="9:15" x14ac:dyDescent="0.2">
      <c r="I73" s="5">
        <f t="shared" si="6"/>
        <v>384</v>
      </c>
      <c r="J73" s="6">
        <f t="shared" ref="J73:J136" si="8">I73/60</f>
        <v>6.4</v>
      </c>
      <c r="K73" s="7">
        <f t="shared" si="2"/>
        <v>37.435927309381036</v>
      </c>
      <c r="L73" s="2">
        <f t="shared" ref="L73:L136" si="9">J73/($F$22/60)</f>
        <v>1.736022244973082</v>
      </c>
      <c r="M73" s="3">
        <f t="shared" si="3"/>
        <v>13.458278201157809</v>
      </c>
      <c r="N73" s="13">
        <f t="shared" si="7"/>
        <v>37.435927309381036</v>
      </c>
      <c r="O73" s="3">
        <f t="shared" si="5"/>
        <v>37.435927309381036</v>
      </c>
    </row>
    <row r="74" spans="9:15" x14ac:dyDescent="0.2">
      <c r="I74" s="5">
        <f t="shared" si="6"/>
        <v>390</v>
      </c>
      <c r="J74" s="6">
        <f t="shared" si="8"/>
        <v>6.5</v>
      </c>
      <c r="K74" s="7">
        <f t="shared" ref="K74:K137" si="10">IF(I74&lt;$F$23,M74,N74)</f>
        <v>36.138830150785907</v>
      </c>
      <c r="L74" s="2">
        <f t="shared" si="9"/>
        <v>1.7631475925507862</v>
      </c>
      <c r="M74" s="3">
        <f t="shared" ref="M74:M137" si="11">($F$11/2)*(1-COS((3.14*L74)))</f>
        <v>10.967556934031414</v>
      </c>
      <c r="N74" s="13">
        <f t="shared" si="7"/>
        <v>36.138830150785907</v>
      </c>
      <c r="O74" s="3">
        <f t="shared" ref="O74:O137" si="12">IF(I74&lt;F$23,M74,N74)</f>
        <v>36.138830150785907</v>
      </c>
    </row>
    <row r="75" spans="9:15" x14ac:dyDescent="0.2">
      <c r="I75" s="5">
        <f t="shared" ref="I75:I138" si="13">I74+$F$12</f>
        <v>396</v>
      </c>
      <c r="J75" s="6">
        <f t="shared" si="8"/>
        <v>6.6</v>
      </c>
      <c r="K75" s="7">
        <f t="shared" si="10"/>
        <v>34.886675408734384</v>
      </c>
      <c r="L75" s="2">
        <f t="shared" si="9"/>
        <v>1.7902729401284907</v>
      </c>
      <c r="M75" s="3">
        <f t="shared" si="11"/>
        <v>8.69602559644221</v>
      </c>
      <c r="N75" s="13">
        <f t="shared" si="7"/>
        <v>34.886675408734384</v>
      </c>
      <c r="O75" s="3">
        <f t="shared" si="12"/>
        <v>34.886675408734384</v>
      </c>
    </row>
    <row r="76" spans="9:15" x14ac:dyDescent="0.2">
      <c r="I76" s="5">
        <f t="shared" si="13"/>
        <v>402</v>
      </c>
      <c r="J76" s="6">
        <f t="shared" si="8"/>
        <v>6.7</v>
      </c>
      <c r="K76" s="7">
        <f t="shared" si="10"/>
        <v>33.677905897790247</v>
      </c>
      <c r="L76" s="2">
        <f t="shared" si="9"/>
        <v>1.8173982877061952</v>
      </c>
      <c r="M76" s="3">
        <f t="shared" si="11"/>
        <v>6.6601531450253226</v>
      </c>
      <c r="N76" s="13">
        <f t="shared" si="7"/>
        <v>33.677905897790247</v>
      </c>
      <c r="O76" s="3">
        <f t="shared" si="12"/>
        <v>33.677905897790247</v>
      </c>
    </row>
    <row r="77" spans="9:15" x14ac:dyDescent="0.2">
      <c r="I77" s="5">
        <f t="shared" si="13"/>
        <v>408</v>
      </c>
      <c r="J77" s="6">
        <f t="shared" si="8"/>
        <v>6.8</v>
      </c>
      <c r="K77" s="7">
        <f t="shared" si="10"/>
        <v>32.51101838659158</v>
      </c>
      <c r="L77" s="2">
        <f t="shared" si="9"/>
        <v>1.8445236352838994</v>
      </c>
      <c r="M77" s="3">
        <f t="shared" si="11"/>
        <v>4.8746999727202347</v>
      </c>
      <c r="N77" s="13">
        <f t="shared" si="7"/>
        <v>32.51101838659158</v>
      </c>
      <c r="O77" s="3">
        <f t="shared" si="12"/>
        <v>32.51101838659158</v>
      </c>
    </row>
    <row r="78" spans="9:15" x14ac:dyDescent="0.2">
      <c r="I78" s="5">
        <f t="shared" si="13"/>
        <v>414</v>
      </c>
      <c r="J78" s="6">
        <f t="shared" si="8"/>
        <v>6.9</v>
      </c>
      <c r="K78" s="7">
        <f t="shared" si="10"/>
        <v>31.384561728425247</v>
      </c>
      <c r="L78" s="2">
        <f t="shared" si="9"/>
        <v>1.8716489828616041</v>
      </c>
      <c r="M78" s="3">
        <f t="shared" si="11"/>
        <v>3.3526108936186705</v>
      </c>
      <c r="N78" s="13">
        <f t="shared" si="7"/>
        <v>31.384561728425247</v>
      </c>
      <c r="O78" s="3">
        <f t="shared" si="12"/>
        <v>31.384561728425247</v>
      </c>
    </row>
    <row r="79" spans="9:15" x14ac:dyDescent="0.2">
      <c r="I79" s="5">
        <f t="shared" si="13"/>
        <v>420</v>
      </c>
      <c r="J79" s="6">
        <f t="shared" si="8"/>
        <v>7</v>
      </c>
      <c r="K79" s="7">
        <f t="shared" si="10"/>
        <v>30.297135056574295</v>
      </c>
      <c r="L79" s="2">
        <f t="shared" si="9"/>
        <v>1.8987743304393083</v>
      </c>
      <c r="M79" s="3">
        <f t="shared" si="11"/>
        <v>2.1049212910428126</v>
      </c>
      <c r="N79" s="13">
        <f t="shared" si="7"/>
        <v>30.297135056574295</v>
      </c>
      <c r="O79" s="3">
        <f t="shared" si="12"/>
        <v>30.297135056574295</v>
      </c>
    </row>
    <row r="80" spans="9:15" x14ac:dyDescent="0.2">
      <c r="I80" s="5">
        <f t="shared" si="13"/>
        <v>426</v>
      </c>
      <c r="J80" s="6">
        <f t="shared" si="8"/>
        <v>7.1</v>
      </c>
      <c r="K80" s="7">
        <f t="shared" si="10"/>
        <v>29.24738604219344</v>
      </c>
      <c r="L80" s="2">
        <f t="shared" si="9"/>
        <v>1.9258996780170126</v>
      </c>
      <c r="M80" s="3">
        <f t="shared" si="11"/>
        <v>1.1406771092941437</v>
      </c>
      <c r="N80" s="13">
        <f t="shared" si="7"/>
        <v>29.24738604219344</v>
      </c>
      <c r="O80" s="3">
        <f t="shared" si="12"/>
        <v>29.24738604219344</v>
      </c>
    </row>
    <row r="81" spans="9:15" x14ac:dyDescent="0.2">
      <c r="I81" s="5">
        <f t="shared" si="13"/>
        <v>432</v>
      </c>
      <c r="J81" s="6">
        <f t="shared" si="8"/>
        <v>7.2</v>
      </c>
      <c r="K81" s="7">
        <f t="shared" si="10"/>
        <v>28.234009212546752</v>
      </c>
      <c r="L81" s="2">
        <f t="shared" si="9"/>
        <v>1.9530250255947172</v>
      </c>
      <c r="M81" s="3">
        <f t="shared" si="11"/>
        <v>0.46686926914583199</v>
      </c>
      <c r="N81" s="13">
        <f t="shared" si="7"/>
        <v>28.234009212546752</v>
      </c>
      <c r="O81" s="3">
        <f t="shared" si="12"/>
        <v>28.234009212546752</v>
      </c>
    </row>
    <row r="82" spans="9:15" x14ac:dyDescent="0.2">
      <c r="I82" s="5">
        <f t="shared" si="13"/>
        <v>438</v>
      </c>
      <c r="J82" s="6">
        <f t="shared" si="8"/>
        <v>7.3</v>
      </c>
      <c r="K82" s="7">
        <f t="shared" si="10"/>
        <v>27.255744327515668</v>
      </c>
      <c r="L82" s="2">
        <f t="shared" si="9"/>
        <v>1.9801503731724215</v>
      </c>
      <c r="M82" s="3">
        <f t="shared" si="11"/>
        <v>8.838298257636415E-2</v>
      </c>
      <c r="N82" s="13">
        <f t="shared" si="7"/>
        <v>27.255744327515668</v>
      </c>
      <c r="O82" s="3">
        <f t="shared" si="12"/>
        <v>27.255744327515668</v>
      </c>
    </row>
    <row r="83" spans="9:15" x14ac:dyDescent="0.2">
      <c r="I83" s="5">
        <f t="shared" si="13"/>
        <v>444</v>
      </c>
      <c r="J83" s="6">
        <f t="shared" si="8"/>
        <v>7.4</v>
      </c>
      <c r="K83" s="7">
        <f t="shared" si="10"/>
        <v>26.311374812358565</v>
      </c>
      <c r="L83" s="2">
        <f t="shared" si="9"/>
        <v>2.0072757207501262</v>
      </c>
      <c r="M83" s="3">
        <f t="shared" si="11"/>
        <v>7.962334220322732E-3</v>
      </c>
      <c r="N83" s="13">
        <f t="shared" si="7"/>
        <v>26.311374812358565</v>
      </c>
      <c r="O83" s="3">
        <f t="shared" si="12"/>
        <v>26.311374812358565</v>
      </c>
    </row>
    <row r="84" spans="9:15" x14ac:dyDescent="0.2">
      <c r="I84" s="5">
        <f t="shared" si="13"/>
        <v>450</v>
      </c>
      <c r="J84" s="6">
        <f t="shared" si="8"/>
        <v>7.5</v>
      </c>
      <c r="K84" s="7">
        <f t="shared" si="10"/>
        <v>25.399726244772793</v>
      </c>
      <c r="L84" s="2">
        <f t="shared" si="9"/>
        <v>2.0344010683278304</v>
      </c>
      <c r="M84" s="3">
        <f t="shared" si="11"/>
        <v>0.22619038632670649</v>
      </c>
      <c r="N84" s="13">
        <f t="shared" si="7"/>
        <v>25.399726244772793</v>
      </c>
      <c r="O84" s="3">
        <f t="shared" si="12"/>
        <v>25.399726244772793</v>
      </c>
    </row>
    <row r="85" spans="9:15" x14ac:dyDescent="0.2">
      <c r="I85" s="5">
        <f t="shared" si="13"/>
        <v>456</v>
      </c>
      <c r="J85" s="6">
        <f t="shared" si="8"/>
        <v>7.6</v>
      </c>
      <c r="K85" s="7">
        <f t="shared" si="10"/>
        <v>24.519664894377627</v>
      </c>
      <c r="L85" s="2">
        <f t="shared" si="9"/>
        <v>2.0615264159055346</v>
      </c>
      <c r="M85" s="3">
        <f t="shared" si="11"/>
        <v>0.74148495146659366</v>
      </c>
      <c r="N85" s="13">
        <f t="shared" si="7"/>
        <v>24.519664894377627</v>
      </c>
      <c r="O85" s="3">
        <f t="shared" si="12"/>
        <v>24.519664894377627</v>
      </c>
    </row>
    <row r="86" spans="9:15" x14ac:dyDescent="0.2">
      <c r="I86" s="5">
        <f t="shared" si="13"/>
        <v>462</v>
      </c>
      <c r="J86" s="6">
        <f t="shared" si="8"/>
        <v>7.7</v>
      </c>
      <c r="K86" s="7">
        <f t="shared" si="10"/>
        <v>23.670096312801906</v>
      </c>
      <c r="L86" s="2">
        <f t="shared" si="9"/>
        <v>2.0886517634832393</v>
      </c>
      <c r="M86" s="3">
        <f t="shared" si="11"/>
        <v>1.5501100636389316</v>
      </c>
      <c r="N86" s="13">
        <f t="shared" si="7"/>
        <v>23.670096312801906</v>
      </c>
      <c r="O86" s="3">
        <f t="shared" si="12"/>
        <v>23.670096312801906</v>
      </c>
    </row>
    <row r="87" spans="9:15" x14ac:dyDescent="0.2">
      <c r="I87" s="5">
        <f t="shared" si="13"/>
        <v>468</v>
      </c>
      <c r="J87" s="6">
        <f t="shared" si="8"/>
        <v>7.8</v>
      </c>
      <c r="K87" s="7">
        <f t="shared" si="10"/>
        <v>22.849963972623033</v>
      </c>
      <c r="L87" s="2">
        <f t="shared" si="9"/>
        <v>2.1157771110609436</v>
      </c>
      <c r="M87" s="3">
        <f t="shared" si="11"/>
        <v>2.6462030646069081</v>
      </c>
      <c r="N87" s="13">
        <f t="shared" si="7"/>
        <v>22.849963972623033</v>
      </c>
      <c r="O87" s="3">
        <f t="shared" si="12"/>
        <v>22.849963972623033</v>
      </c>
    </row>
    <row r="88" spans="9:15" x14ac:dyDescent="0.2">
      <c r="I88" s="5">
        <f t="shared" si="13"/>
        <v>474</v>
      </c>
      <c r="J88" s="6">
        <f t="shared" si="8"/>
        <v>7.9</v>
      </c>
      <c r="K88" s="7">
        <f t="shared" si="10"/>
        <v>22.058247953464505</v>
      </c>
      <c r="L88" s="2">
        <f t="shared" si="9"/>
        <v>2.1429024586386483</v>
      </c>
      <c r="M88" s="3">
        <f t="shared" si="11"/>
        <v>4.021817109085025</v>
      </c>
      <c r="N88" s="13">
        <f t="shared" si="7"/>
        <v>22.058247953464505</v>
      </c>
      <c r="O88" s="3">
        <f t="shared" si="12"/>
        <v>22.058247953464505</v>
      </c>
    </row>
    <row r="89" spans="9:15" x14ac:dyDescent="0.2">
      <c r="I89" s="5">
        <f t="shared" si="13"/>
        <v>480</v>
      </c>
      <c r="J89" s="6">
        <f t="shared" si="8"/>
        <v>8</v>
      </c>
      <c r="K89" s="7">
        <f t="shared" si="10"/>
        <v>21.293963673618283</v>
      </c>
      <c r="L89" s="2">
        <f t="shared" si="9"/>
        <v>2.1700278062163525</v>
      </c>
      <c r="M89" s="3">
        <f t="shared" si="11"/>
        <v>5.6669787806073266</v>
      </c>
      <c r="N89" s="13">
        <f t="shared" si="7"/>
        <v>21.293963673618283</v>
      </c>
      <c r="O89" s="3">
        <f t="shared" si="12"/>
        <v>21.293963673618283</v>
      </c>
    </row>
    <row r="90" spans="9:15" x14ac:dyDescent="0.2">
      <c r="I90" s="5">
        <f t="shared" si="13"/>
        <v>486</v>
      </c>
      <c r="J90" s="6">
        <f t="shared" si="8"/>
        <v>8.1</v>
      </c>
      <c r="K90" s="7">
        <f t="shared" si="10"/>
        <v>20.556160665614335</v>
      </c>
      <c r="L90" s="2">
        <f t="shared" si="9"/>
        <v>2.1971531537940567</v>
      </c>
      <c r="M90" s="3">
        <f t="shared" si="11"/>
        <v>7.5697604003530259</v>
      </c>
      <c r="N90" s="13">
        <f t="shared" si="7"/>
        <v>20.556160665614335</v>
      </c>
      <c r="O90" s="3">
        <f t="shared" si="12"/>
        <v>20.556160665614335</v>
      </c>
    </row>
    <row r="91" spans="9:15" x14ac:dyDescent="0.2">
      <c r="I91" s="5">
        <f t="shared" si="13"/>
        <v>492</v>
      </c>
      <c r="J91" s="6">
        <f t="shared" si="8"/>
        <v>8.1999999999999993</v>
      </c>
      <c r="K91" s="7">
        <f t="shared" si="10"/>
        <v>19.843921394214963</v>
      </c>
      <c r="L91" s="2">
        <f t="shared" si="9"/>
        <v>2.224278501371761</v>
      </c>
      <c r="M91" s="3">
        <f t="shared" si="11"/>
        <v>9.7163665046791294</v>
      </c>
      <c r="N91" s="13">
        <f t="shared" si="7"/>
        <v>19.843921394214963</v>
      </c>
      <c r="O91" s="3">
        <f t="shared" si="12"/>
        <v>19.843921394214963</v>
      </c>
    </row>
    <row r="92" spans="9:15" x14ac:dyDescent="0.2">
      <c r="I92" s="5">
        <f t="shared" si="13"/>
        <v>498</v>
      </c>
      <c r="J92" s="6">
        <f t="shared" si="8"/>
        <v>8.3000000000000007</v>
      </c>
      <c r="K92" s="7">
        <f t="shared" si="10"/>
        <v>19.156360115363672</v>
      </c>
      <c r="L92" s="2">
        <f t="shared" si="9"/>
        <v>2.2514038489494657</v>
      </c>
      <c r="M92" s="3">
        <f t="shared" si="11"/>
        <v>12.091233864384323</v>
      </c>
      <c r="N92" s="13">
        <f t="shared" si="7"/>
        <v>19.156360115363672</v>
      </c>
      <c r="O92" s="3">
        <f t="shared" si="12"/>
        <v>19.156360115363672</v>
      </c>
    </row>
    <row r="93" spans="9:15" x14ac:dyDescent="0.2">
      <c r="I93" s="5">
        <f t="shared" si="13"/>
        <v>504</v>
      </c>
      <c r="J93" s="6">
        <f t="shared" si="8"/>
        <v>8.4</v>
      </c>
      <c r="K93" s="7">
        <f t="shared" si="10"/>
        <v>18.492621774669832</v>
      </c>
      <c r="L93" s="2">
        <f t="shared" si="9"/>
        <v>2.2785291965271699</v>
      </c>
      <c r="M93" s="3">
        <f t="shared" si="11"/>
        <v>14.677144320549061</v>
      </c>
      <c r="N93" s="13">
        <f t="shared" si="7"/>
        <v>18.492621774669832</v>
      </c>
      <c r="O93" s="3">
        <f t="shared" si="12"/>
        <v>18.492621774669832</v>
      </c>
    </row>
    <row r="94" spans="9:15" x14ac:dyDescent="0.2">
      <c r="I94" s="5">
        <f t="shared" si="13"/>
        <v>510</v>
      </c>
      <c r="J94" s="6">
        <f t="shared" si="8"/>
        <v>8.5</v>
      </c>
      <c r="K94" s="7">
        <f t="shared" si="10"/>
        <v>17.851880944059008</v>
      </c>
      <c r="L94" s="2">
        <f t="shared" si="9"/>
        <v>2.3056545441048746</v>
      </c>
      <c r="M94" s="3">
        <f t="shared" si="11"/>
        <v>17.455349618874589</v>
      </c>
      <c r="N94" s="13">
        <f t="shared" si="7"/>
        <v>17.851880944059008</v>
      </c>
      <c r="O94" s="3">
        <f t="shared" si="12"/>
        <v>17.851880944059008</v>
      </c>
    </row>
    <row r="95" spans="9:15" x14ac:dyDescent="0.2">
      <c r="I95" s="5">
        <f t="shared" si="13"/>
        <v>516</v>
      </c>
      <c r="J95" s="6">
        <f t="shared" si="8"/>
        <v>8.6</v>
      </c>
      <c r="K95" s="7">
        <f t="shared" si="10"/>
        <v>17.233340795266837</v>
      </c>
      <c r="L95" s="2">
        <f t="shared" si="9"/>
        <v>2.3327798916825788</v>
      </c>
      <c r="M95" s="3">
        <f t="shared" si="11"/>
        <v>20.405707337451663</v>
      </c>
      <c r="N95" s="13">
        <f t="shared" si="7"/>
        <v>17.233340795266837</v>
      </c>
      <c r="O95" s="3">
        <f t="shared" si="12"/>
        <v>17.233340795266837</v>
      </c>
    </row>
    <row r="96" spans="9:15" x14ac:dyDescent="0.2">
      <c r="I96" s="5">
        <f t="shared" si="13"/>
        <v>522</v>
      </c>
      <c r="J96" s="6">
        <f t="shared" si="8"/>
        <v>8.6999999999999993</v>
      </c>
      <c r="K96" s="7">
        <f t="shared" si="10"/>
        <v>16.636232108899634</v>
      </c>
      <c r="L96" s="2">
        <f t="shared" si="9"/>
        <v>2.3599052392602831</v>
      </c>
      <c r="M96" s="3">
        <f t="shared" si="11"/>
        <v>23.506826922462555</v>
      </c>
      <c r="N96" s="13">
        <f t="shared" si="7"/>
        <v>16.636232108899634</v>
      </c>
      <c r="O96" s="3">
        <f t="shared" si="12"/>
        <v>16.636232108899634</v>
      </c>
    </row>
    <row r="97" spans="9:15" x14ac:dyDescent="0.2">
      <c r="I97" s="5">
        <f t="shared" si="13"/>
        <v>528</v>
      </c>
      <c r="J97" s="6">
        <f t="shared" si="8"/>
        <v>8.8000000000000007</v>
      </c>
      <c r="K97" s="7">
        <f t="shared" si="10"/>
        <v>16.059812317829685</v>
      </c>
      <c r="L97" s="2">
        <f t="shared" si="9"/>
        <v>2.3870305868379877</v>
      </c>
      <c r="M97" s="3">
        <f t="shared" si="11"/>
        <v>26.736224773033847</v>
      </c>
      <c r="N97" s="13">
        <f t="shared" si="7"/>
        <v>16.059812317829685</v>
      </c>
      <c r="O97" s="3">
        <f t="shared" si="12"/>
        <v>16.059812317829685</v>
      </c>
    </row>
    <row r="98" spans="9:15" x14ac:dyDescent="0.2">
      <c r="I98" s="5">
        <f t="shared" si="13"/>
        <v>534</v>
      </c>
      <c r="J98" s="6">
        <f t="shared" si="8"/>
        <v>8.9</v>
      </c>
      <c r="K98" s="7">
        <f t="shared" si="10"/>
        <v>15.503364583735269</v>
      </c>
      <c r="L98" s="2">
        <f t="shared" si="9"/>
        <v>2.414155934415692</v>
      </c>
      <c r="M98" s="3">
        <f t="shared" si="11"/>
        <v>30.070487250850793</v>
      </c>
      <c r="N98" s="13">
        <f t="shared" ref="N98:N161" si="14">(4.34*($F$11))*EXP(-1.3*(L98))</f>
        <v>15.503364583735269</v>
      </c>
      <c r="O98" s="3">
        <f t="shared" si="12"/>
        <v>15.503364583735269</v>
      </c>
    </row>
    <row r="99" spans="9:15" x14ac:dyDescent="0.2">
      <c r="I99" s="5">
        <f t="shared" si="13"/>
        <v>540</v>
      </c>
      <c r="J99" s="6">
        <f t="shared" si="8"/>
        <v>9</v>
      </c>
      <c r="K99" s="7">
        <f t="shared" si="10"/>
        <v>14.966196905637226</v>
      </c>
      <c r="L99" s="2">
        <f t="shared" si="9"/>
        <v>2.4412812819933962</v>
      </c>
      <c r="M99" s="3">
        <f t="shared" si="11"/>
        <v>33.485440432688833</v>
      </c>
      <c r="N99" s="13">
        <f t="shared" si="14"/>
        <v>14.966196905637226</v>
      </c>
      <c r="O99" s="3">
        <f t="shared" si="12"/>
        <v>14.966196905637226</v>
      </c>
    </row>
    <row r="100" spans="9:15" x14ac:dyDescent="0.2">
      <c r="I100" s="5">
        <f t="shared" si="13"/>
        <v>546</v>
      </c>
      <c r="J100" s="6">
        <f t="shared" si="8"/>
        <v>9.1</v>
      </c>
      <c r="K100" s="7">
        <f t="shared" si="10"/>
        <v>14.447641259323285</v>
      </c>
      <c r="L100" s="2">
        <f t="shared" si="9"/>
        <v>2.4684066295711009</v>
      </c>
      <c r="M100" s="3">
        <f t="shared" si="11"/>
        <v>36.956325375128571</v>
      </c>
      <c r="N100" s="13">
        <f t="shared" si="14"/>
        <v>14.447641259323285</v>
      </c>
      <c r="O100" s="3">
        <f t="shared" si="12"/>
        <v>14.447641259323285</v>
      </c>
    </row>
    <row r="101" spans="9:15" x14ac:dyDescent="0.2">
      <c r="I101" s="5">
        <f t="shared" si="13"/>
        <v>552</v>
      </c>
      <c r="J101" s="6">
        <f t="shared" si="8"/>
        <v>9.1999999999999993</v>
      </c>
      <c r="K101" s="7">
        <f t="shared" si="10"/>
        <v>13.947052766590151</v>
      </c>
      <c r="L101" s="2">
        <f t="shared" si="9"/>
        <v>2.4955319771488051</v>
      </c>
      <c r="M101" s="3">
        <f t="shared" si="11"/>
        <v>40.457977620758875</v>
      </c>
      <c r="N101" s="13">
        <f t="shared" si="14"/>
        <v>13.947052766590151</v>
      </c>
      <c r="O101" s="3">
        <f t="shared" si="12"/>
        <v>13.947052766590151</v>
      </c>
    </row>
    <row r="102" spans="9:15" x14ac:dyDescent="0.2">
      <c r="I102" s="5">
        <f t="shared" si="13"/>
        <v>558</v>
      </c>
      <c r="J102" s="6">
        <f t="shared" si="8"/>
        <v>9.3000000000000007</v>
      </c>
      <c r="K102" s="7">
        <f t="shared" si="10"/>
        <v>13.463808893269892</v>
      </c>
      <c r="L102" s="2">
        <f t="shared" si="9"/>
        <v>2.5226573247265098</v>
      </c>
      <c r="M102" s="3">
        <f t="shared" si="11"/>
        <v>43.96500964442</v>
      </c>
      <c r="N102" s="13">
        <f t="shared" si="14"/>
        <v>13.463808893269892</v>
      </c>
      <c r="O102" s="3">
        <f t="shared" si="12"/>
        <v>13.463808893269892</v>
      </c>
    </row>
    <row r="103" spans="9:15" x14ac:dyDescent="0.2">
      <c r="I103" s="5">
        <f t="shared" si="13"/>
        <v>564</v>
      </c>
      <c r="J103" s="6">
        <f t="shared" si="8"/>
        <v>9.4</v>
      </c>
      <c r="K103" s="7">
        <f t="shared" si="10"/>
        <v>12.997308675043643</v>
      </c>
      <c r="L103" s="2">
        <f t="shared" si="9"/>
        <v>2.5497826723042141</v>
      </c>
      <c r="M103" s="3">
        <f t="shared" si="11"/>
        <v>47.451994916721638</v>
      </c>
      <c r="N103" s="13">
        <f t="shared" si="14"/>
        <v>12.997308675043643</v>
      </c>
      <c r="O103" s="3">
        <f t="shared" si="12"/>
        <v>12.997308675043643</v>
      </c>
    </row>
    <row r="104" spans="9:15" x14ac:dyDescent="0.2">
      <c r="I104" s="5">
        <f t="shared" si="13"/>
        <v>570</v>
      </c>
      <c r="J104" s="6">
        <f t="shared" si="8"/>
        <v>9.5</v>
      </c>
      <c r="K104" s="7">
        <f t="shared" si="10"/>
        <v>12.546971970079516</v>
      </c>
      <c r="L104" s="2">
        <f t="shared" si="9"/>
        <v>2.5769080198819183</v>
      </c>
      <c r="M104" s="3">
        <f t="shared" si="11"/>
        <v>50.893652250349149</v>
      </c>
      <c r="N104" s="13">
        <f t="shared" si="14"/>
        <v>12.546971970079516</v>
      </c>
      <c r="O104" s="3">
        <f t="shared" si="12"/>
        <v>12.546971970079516</v>
      </c>
    </row>
    <row r="105" spans="9:15" x14ac:dyDescent="0.2">
      <c r="I105" s="5">
        <f t="shared" si="13"/>
        <v>576</v>
      </c>
      <c r="J105" s="6">
        <f t="shared" si="8"/>
        <v>9.6</v>
      </c>
      <c r="K105" s="7">
        <f t="shared" si="10"/>
        <v>12.11223873756561</v>
      </c>
      <c r="L105" s="2">
        <f t="shared" si="9"/>
        <v>2.6040333674596225</v>
      </c>
      <c r="M105" s="3">
        <f t="shared" si="11"/>
        <v>54.265029092615983</v>
      </c>
      <c r="N105" s="13">
        <f t="shared" si="14"/>
        <v>12.11223873756561</v>
      </c>
      <c r="O105" s="3">
        <f t="shared" si="12"/>
        <v>12.11223873756561</v>
      </c>
    </row>
    <row r="106" spans="9:15" x14ac:dyDescent="0.2">
      <c r="I106" s="5">
        <f t="shared" si="13"/>
        <v>582</v>
      </c>
      <c r="J106" s="6">
        <f t="shared" si="8"/>
        <v>9.6999999999999993</v>
      </c>
      <c r="K106" s="7">
        <f t="shared" si="10"/>
        <v>11.692568341240587</v>
      </c>
      <c r="L106" s="2">
        <f t="shared" si="9"/>
        <v>2.6311587150373272</v>
      </c>
      <c r="M106" s="3">
        <f t="shared" si="11"/>
        <v>57.541682435364002</v>
      </c>
      <c r="N106" s="13">
        <f t="shared" si="14"/>
        <v>11.692568341240587</v>
      </c>
      <c r="O106" s="3">
        <f t="shared" si="12"/>
        <v>11.692568341240587</v>
      </c>
    </row>
    <row r="107" spans="9:15" x14ac:dyDescent="0.2">
      <c r="I107" s="5">
        <f t="shared" si="13"/>
        <v>588</v>
      </c>
      <c r="J107" s="6">
        <f t="shared" si="8"/>
        <v>9.8000000000000007</v>
      </c>
      <c r="K107" s="7">
        <f t="shared" si="10"/>
        <v>11.287438877055994</v>
      </c>
      <c r="L107" s="2">
        <f t="shared" si="9"/>
        <v>2.6582840626150319</v>
      </c>
      <c r="M107" s="3">
        <f t="shared" si="11"/>
        <v>60.699856030586801</v>
      </c>
      <c r="N107" s="13">
        <f t="shared" si="14"/>
        <v>11.287438877055994</v>
      </c>
      <c r="O107" s="3">
        <f t="shared" si="12"/>
        <v>11.287438877055994</v>
      </c>
    </row>
    <row r="108" spans="9:15" x14ac:dyDescent="0.2">
      <c r="I108" s="5">
        <f t="shared" si="13"/>
        <v>594</v>
      </c>
      <c r="J108" s="6">
        <f t="shared" si="8"/>
        <v>9.9</v>
      </c>
      <c r="K108" s="7">
        <f t="shared" si="10"/>
        <v>10.896346524133914</v>
      </c>
      <c r="L108" s="2">
        <f t="shared" si="9"/>
        <v>2.6854094101927362</v>
      </c>
      <c r="M108" s="3">
        <f t="shared" si="11"/>
        <v>63.716652626934405</v>
      </c>
      <c r="N108" s="13">
        <f t="shared" si="14"/>
        <v>10.896346524133914</v>
      </c>
      <c r="O108" s="3">
        <f t="shared" si="12"/>
        <v>10.896346524133914</v>
      </c>
    </row>
    <row r="109" spans="9:15" x14ac:dyDescent="0.2">
      <c r="I109" s="5">
        <f t="shared" si="13"/>
        <v>600</v>
      </c>
      <c r="J109" s="6">
        <f t="shared" si="8"/>
        <v>10</v>
      </c>
      <c r="K109" s="7">
        <f t="shared" si="10"/>
        <v>10.518804918213009</v>
      </c>
      <c r="L109" s="2">
        <f t="shared" si="9"/>
        <v>2.7125347577704404</v>
      </c>
      <c r="M109" s="3">
        <f t="shared" si="11"/>
        <v>66.570199978358545</v>
      </c>
      <c r="N109" s="13">
        <f t="shared" si="14"/>
        <v>10.518804918213009</v>
      </c>
      <c r="O109" s="3">
        <f t="shared" si="12"/>
        <v>10.518804918213009</v>
      </c>
    </row>
    <row r="110" spans="9:15" x14ac:dyDescent="0.2">
      <c r="I110" s="5">
        <f t="shared" si="13"/>
        <v>606</v>
      </c>
      <c r="J110" s="6">
        <f t="shared" si="8"/>
        <v>10.1</v>
      </c>
      <c r="K110" s="7">
        <f t="shared" si="10"/>
        <v>10.15434454680365</v>
      </c>
      <c r="L110" s="2">
        <f t="shared" si="9"/>
        <v>2.7396601053481446</v>
      </c>
      <c r="M110" s="3">
        <f t="shared" si="11"/>
        <v>69.239809421309147</v>
      </c>
      <c r="N110" s="13">
        <f t="shared" si="14"/>
        <v>10.15434454680365</v>
      </c>
      <c r="O110" s="3">
        <f t="shared" si="12"/>
        <v>10.15434454680365</v>
      </c>
    </row>
    <row r="111" spans="9:15" x14ac:dyDescent="0.2">
      <c r="I111" s="5">
        <f t="shared" si="13"/>
        <v>612</v>
      </c>
      <c r="J111" s="6">
        <f t="shared" si="8"/>
        <v>10.199999999999999</v>
      </c>
      <c r="K111" s="7">
        <f t="shared" si="10"/>
        <v>9.8025121653000511</v>
      </c>
      <c r="L111" s="2">
        <f t="shared" si="9"/>
        <v>2.7667854529258489</v>
      </c>
      <c r="M111" s="3">
        <f t="shared" si="11"/>
        <v>71.70612587077315</v>
      </c>
      <c r="N111" s="13">
        <f t="shared" si="14"/>
        <v>9.8025121653000511</v>
      </c>
      <c r="O111" s="3">
        <f t="shared" si="12"/>
        <v>9.8025121653000511</v>
      </c>
    </row>
    <row r="112" spans="9:15" x14ac:dyDescent="0.2">
      <c r="I112" s="5">
        <f t="shared" si="13"/>
        <v>618</v>
      </c>
      <c r="J112" s="6">
        <f t="shared" si="8"/>
        <v>10.3</v>
      </c>
      <c r="K112" s="7">
        <f t="shared" si="10"/>
        <v>9.4628702333231391</v>
      </c>
      <c r="L112" s="2">
        <f t="shared" si="9"/>
        <v>2.793910800503554</v>
      </c>
      <c r="M112" s="3">
        <f t="shared" si="11"/>
        <v>73.951268147661182</v>
      </c>
      <c r="N112" s="13">
        <f t="shared" si="14"/>
        <v>9.4628702333231391</v>
      </c>
      <c r="O112" s="3">
        <f t="shared" si="12"/>
        <v>9.4628702333231391</v>
      </c>
    </row>
    <row r="113" spans="9:15" x14ac:dyDescent="0.2">
      <c r="I113" s="5">
        <f t="shared" si="13"/>
        <v>624</v>
      </c>
      <c r="J113" s="6">
        <f t="shared" si="8"/>
        <v>10.4</v>
      </c>
      <c r="K113" s="7">
        <f t="shared" si="10"/>
        <v>9.1349963705933632</v>
      </c>
      <c r="L113" s="2">
        <f t="shared" si="9"/>
        <v>2.8210361480812582</v>
      </c>
      <c r="M113" s="3">
        <f t="shared" si="11"/>
        <v>75.958958620145651</v>
      </c>
      <c r="N113" s="13">
        <f t="shared" si="14"/>
        <v>9.1349963705933632</v>
      </c>
      <c r="O113" s="3">
        <f t="shared" si="12"/>
        <v>9.1349963705933632</v>
      </c>
    </row>
    <row r="114" spans="9:15" x14ac:dyDescent="0.2">
      <c r="I114" s="5">
        <f t="shared" si="13"/>
        <v>630</v>
      </c>
      <c r="J114" s="6">
        <f t="shared" si="8"/>
        <v>10.5</v>
      </c>
      <c r="K114" s="7">
        <f t="shared" si="10"/>
        <v>8.8184828316565458</v>
      </c>
      <c r="L114" s="2">
        <f t="shared" si="9"/>
        <v>2.8481614956589625</v>
      </c>
      <c r="M114" s="3">
        <f t="shared" si="11"/>
        <v>77.714641219031861</v>
      </c>
      <c r="N114" s="13">
        <f t="shared" si="14"/>
        <v>8.8184828316565458</v>
      </c>
      <c r="O114" s="3">
        <f t="shared" si="12"/>
        <v>8.8184828316565458</v>
      </c>
    </row>
    <row r="115" spans="9:15" x14ac:dyDescent="0.2">
      <c r="I115" s="5">
        <f t="shared" si="13"/>
        <v>636</v>
      </c>
      <c r="J115" s="6">
        <f t="shared" si="8"/>
        <v>10.6</v>
      </c>
      <c r="K115" s="7">
        <f t="shared" si="10"/>
        <v>8.5129359988098141</v>
      </c>
      <c r="L115" s="2">
        <f t="shared" si="9"/>
        <v>2.8752868432366667</v>
      </c>
      <c r="M115" s="3">
        <f t="shared" si="11"/>
        <v>79.205586971530522</v>
      </c>
      <c r="N115" s="13">
        <f t="shared" si="14"/>
        <v>8.5129359988098141</v>
      </c>
      <c r="O115" s="3">
        <f t="shared" si="12"/>
        <v>8.5129359988098141</v>
      </c>
    </row>
    <row r="116" spans="9:15" x14ac:dyDescent="0.2">
      <c r="I116" s="5">
        <f t="shared" si="13"/>
        <v>642</v>
      </c>
      <c r="J116" s="6">
        <f t="shared" si="8"/>
        <v>10.7</v>
      </c>
      <c r="K116" s="7">
        <f t="shared" si="10"/>
        <v>8.2179758925967814</v>
      </c>
      <c r="L116" s="2">
        <f t="shared" si="9"/>
        <v>2.902412190814371</v>
      </c>
      <c r="M116" s="3">
        <f t="shared" si="11"/>
        <v>80.420986288296831</v>
      </c>
      <c r="N116" s="13">
        <f t="shared" si="14"/>
        <v>8.2179758925967814</v>
      </c>
      <c r="O116" s="3">
        <f t="shared" si="12"/>
        <v>8.2179758925967814</v>
      </c>
    </row>
    <row r="117" spans="9:15" x14ac:dyDescent="0.2">
      <c r="I117" s="5">
        <f t="shared" si="13"/>
        <v>648</v>
      </c>
      <c r="J117" s="6">
        <f t="shared" si="8"/>
        <v>10.8</v>
      </c>
      <c r="K117" s="7">
        <f t="shared" si="10"/>
        <v>7.9332356992633093</v>
      </c>
      <c r="L117" s="2">
        <f t="shared" si="9"/>
        <v>2.9295375383920761</v>
      </c>
      <c r="M117" s="3">
        <f t="shared" si="11"/>
        <v>81.352027334639828</v>
      </c>
      <c r="N117" s="13">
        <f t="shared" si="14"/>
        <v>7.9332356992633093</v>
      </c>
      <c r="O117" s="3">
        <f t="shared" si="12"/>
        <v>7.9332356992633093</v>
      </c>
    </row>
    <row r="118" spans="9:15" x14ac:dyDescent="0.2">
      <c r="I118" s="5">
        <f t="shared" si="13"/>
        <v>654</v>
      </c>
      <c r="J118" s="6">
        <f t="shared" si="8"/>
        <v>10.9</v>
      </c>
      <c r="K118" s="7">
        <f t="shared" si="10"/>
        <v>7.6583613145862826</v>
      </c>
      <c r="L118" s="2">
        <f t="shared" si="9"/>
        <v>2.9566628859697803</v>
      </c>
      <c r="M118" s="3">
        <f t="shared" si="11"/>
        <v>81.991959917698765</v>
      </c>
      <c r="N118" s="13">
        <f t="shared" si="14"/>
        <v>7.6583613145862826</v>
      </c>
      <c r="O118" s="3">
        <f t="shared" si="12"/>
        <v>7.6583613145862826</v>
      </c>
    </row>
    <row r="119" spans="9:15" x14ac:dyDescent="0.2">
      <c r="I119" s="5">
        <f t="shared" si="13"/>
        <v>660</v>
      </c>
      <c r="J119" s="6">
        <f t="shared" si="8"/>
        <v>11</v>
      </c>
      <c r="K119" s="7">
        <f t="shared" si="10"/>
        <v>7.3930109035078946</v>
      </c>
      <c r="L119" s="2">
        <f t="shared" si="9"/>
        <v>2.9837882335474846</v>
      </c>
      <c r="M119" s="3">
        <f t="shared" si="11"/>
        <v>82.336144426394881</v>
      </c>
      <c r="N119" s="13">
        <f t="shared" si="14"/>
        <v>7.3930109035078946</v>
      </c>
      <c r="O119" s="3">
        <f t="shared" si="12"/>
        <v>7.3930109035078946</v>
      </c>
    </row>
    <row r="120" spans="9:15" x14ac:dyDescent="0.2">
      <c r="I120" s="5">
        <f t="shared" si="13"/>
        <v>666</v>
      </c>
      <c r="J120" s="6">
        <f t="shared" si="8"/>
        <v>11.1</v>
      </c>
      <c r="K120" s="7">
        <f t="shared" si="10"/>
        <v>7.1368544750280289</v>
      </c>
      <c r="L120" s="2">
        <f t="shared" si="9"/>
        <v>3.0109135811251888</v>
      </c>
      <c r="M120" s="3">
        <f t="shared" si="11"/>
        <v>82.382085469335394</v>
      </c>
      <c r="N120" s="13">
        <f t="shared" si="14"/>
        <v>7.1368544750280289</v>
      </c>
      <c r="O120" s="3">
        <f t="shared" si="12"/>
        <v>7.1368544750280289</v>
      </c>
    </row>
    <row r="121" spans="9:15" x14ac:dyDescent="0.2">
      <c r="I121" s="5">
        <f t="shared" si="13"/>
        <v>672</v>
      </c>
      <c r="J121" s="6">
        <f t="shared" si="8"/>
        <v>11.2</v>
      </c>
      <c r="K121" s="7">
        <f t="shared" si="10"/>
        <v>6.8895734718258952</v>
      </c>
      <c r="L121" s="2">
        <f t="shared" si="9"/>
        <v>3.038038928702893</v>
      </c>
      <c r="M121" s="3">
        <f t="shared" si="11"/>
        <v>82.129449966790602</v>
      </c>
      <c r="N121" s="13">
        <f t="shared" si="14"/>
        <v>6.8895734718258952</v>
      </c>
      <c r="O121" s="3">
        <f t="shared" si="12"/>
        <v>6.8895734718258952</v>
      </c>
    </row>
    <row r="122" spans="9:15" x14ac:dyDescent="0.2">
      <c r="I122" s="5">
        <f t="shared" si="13"/>
        <v>678</v>
      </c>
      <c r="J122" s="6">
        <f t="shared" si="8"/>
        <v>11.3</v>
      </c>
      <c r="K122" s="7">
        <f t="shared" si="10"/>
        <v>6.650860374100688</v>
      </c>
      <c r="L122" s="2">
        <f t="shared" si="9"/>
        <v>3.0651642762805977</v>
      </c>
      <c r="M122" s="3">
        <f t="shared" si="11"/>
        <v>81.580069565573822</v>
      </c>
      <c r="N122" s="13">
        <f t="shared" si="14"/>
        <v>6.650860374100688</v>
      </c>
      <c r="O122" s="3">
        <f t="shared" si="12"/>
        <v>6.650860374100688</v>
      </c>
    </row>
    <row r="123" spans="9:15" x14ac:dyDescent="0.2">
      <c r="I123" s="5">
        <f t="shared" si="13"/>
        <v>684</v>
      </c>
      <c r="J123" s="6">
        <f t="shared" si="8"/>
        <v>11.4</v>
      </c>
      <c r="K123" s="7">
        <f t="shared" si="10"/>
        <v>6.4204183171385445</v>
      </c>
      <c r="L123" s="2">
        <f t="shared" si="9"/>
        <v>3.0922896238583024</v>
      </c>
      <c r="M123" s="3">
        <f t="shared" si="11"/>
        <v>80.737927359316274</v>
      </c>
      <c r="N123" s="13">
        <f t="shared" si="14"/>
        <v>6.4204183171385445</v>
      </c>
      <c r="O123" s="3">
        <f t="shared" si="12"/>
        <v>6.4204183171385445</v>
      </c>
    </row>
    <row r="124" spans="9:15" x14ac:dyDescent="0.2">
      <c r="I124" s="5">
        <f t="shared" si="13"/>
        <v>690</v>
      </c>
      <c r="J124" s="6">
        <f t="shared" si="8"/>
        <v>11.5</v>
      </c>
      <c r="K124" s="7">
        <f t="shared" si="10"/>
        <v>6.1979607221301825</v>
      </c>
      <c r="L124" s="2">
        <f t="shared" si="9"/>
        <v>3.1194149714360067</v>
      </c>
      <c r="M124" s="3">
        <f t="shared" si="11"/>
        <v>79.609129010416723</v>
      </c>
      <c r="N124" s="13">
        <f t="shared" si="14"/>
        <v>6.1979607221301825</v>
      </c>
      <c r="O124" s="3">
        <f t="shared" si="12"/>
        <v>6.1979607221301825</v>
      </c>
    </row>
    <row r="125" spans="9:15" x14ac:dyDescent="0.2">
      <c r="I125" s="5">
        <f t="shared" si="13"/>
        <v>696</v>
      </c>
      <c r="J125" s="6">
        <f t="shared" si="8"/>
        <v>11.6</v>
      </c>
      <c r="K125" s="7">
        <f t="shared" si="10"/>
        <v>5.9832109397802018</v>
      </c>
      <c r="L125" s="2">
        <f t="shared" si="9"/>
        <v>3.1465403190137109</v>
      </c>
      <c r="M125" s="3">
        <f t="shared" si="11"/>
        <v>78.201858483036332</v>
      </c>
      <c r="N125" s="13">
        <f t="shared" si="14"/>
        <v>5.9832109397802018</v>
      </c>
      <c r="O125" s="3">
        <f t="shared" si="12"/>
        <v>5.9832109397802018</v>
      </c>
    </row>
    <row r="126" spans="9:15" x14ac:dyDescent="0.2">
      <c r="I126" s="5">
        <f t="shared" si="13"/>
        <v>702</v>
      </c>
      <c r="J126" s="6">
        <f t="shared" si="8"/>
        <v>11.7</v>
      </c>
      <c r="K126" s="7">
        <f t="shared" si="10"/>
        <v>5.7759019062647043</v>
      </c>
      <c r="L126" s="2">
        <f t="shared" si="9"/>
        <v>3.1736656665914151</v>
      </c>
      <c r="M126" s="3">
        <f t="shared" si="11"/>
        <v>76.526318708081561</v>
      </c>
      <c r="N126" s="13">
        <f t="shared" si="14"/>
        <v>5.7759019062647043</v>
      </c>
      <c r="O126" s="3">
        <f t="shared" si="12"/>
        <v>5.7759019062647043</v>
      </c>
    </row>
    <row r="127" spans="9:15" x14ac:dyDescent="0.2">
      <c r="I127" s="5">
        <f t="shared" si="13"/>
        <v>708</v>
      </c>
      <c r="J127" s="6">
        <f t="shared" si="8"/>
        <v>11.8</v>
      </c>
      <c r="K127" s="7">
        <f t="shared" si="10"/>
        <v>5.5757758111095042</v>
      </c>
      <c r="L127" s="2">
        <f t="shared" si="9"/>
        <v>3.2007910141691198</v>
      </c>
      <c r="M127" s="3">
        <f t="shared" si="11"/>
        <v>74.594657610363114</v>
      </c>
      <c r="N127" s="13">
        <f t="shared" si="14"/>
        <v>5.5757758111095042</v>
      </c>
      <c r="O127" s="3">
        <f t="shared" si="12"/>
        <v>5.5757758111095042</v>
      </c>
    </row>
    <row r="128" spans="9:15" x14ac:dyDescent="0.2">
      <c r="I128" s="5">
        <f t="shared" si="13"/>
        <v>714</v>
      </c>
      <c r="J128" s="6">
        <f t="shared" si="8"/>
        <v>11.9</v>
      </c>
      <c r="K128" s="7">
        <f t="shared" si="10"/>
        <v>5.3825837765758422</v>
      </c>
      <c r="L128" s="2">
        <f t="shared" si="9"/>
        <v>3.2279163617468241</v>
      </c>
      <c r="M128" s="3">
        <f t="shared" si="11"/>
        <v>72.420880034245599</v>
      </c>
      <c r="N128" s="13">
        <f t="shared" si="14"/>
        <v>5.3825837765758422</v>
      </c>
      <c r="O128" s="3">
        <f t="shared" si="12"/>
        <v>5.3825837765758422</v>
      </c>
    </row>
    <row r="129" spans="9:15" x14ac:dyDescent="0.2">
      <c r="I129" s="5">
        <f t="shared" si="13"/>
        <v>720</v>
      </c>
      <c r="J129" s="6">
        <f t="shared" si="8"/>
        <v>12</v>
      </c>
      <c r="K129" s="7">
        <f t="shared" si="10"/>
        <v>5.1960855481548407</v>
      </c>
      <c r="L129" s="2">
        <f t="shared" si="9"/>
        <v>3.2550417093245287</v>
      </c>
      <c r="M129" s="3">
        <f t="shared" si="11"/>
        <v>70.020746206340419</v>
      </c>
      <c r="N129" s="13">
        <f t="shared" si="14"/>
        <v>5.1960855481548407</v>
      </c>
      <c r="O129" s="3">
        <f t="shared" si="12"/>
        <v>5.1960855481548407</v>
      </c>
    </row>
    <row r="130" spans="9:15" x14ac:dyDescent="0.2">
      <c r="I130" s="5">
        <f t="shared" si="13"/>
        <v>726</v>
      </c>
      <c r="J130" s="6">
        <f t="shared" si="8"/>
        <v>12.1</v>
      </c>
      <c r="K130" s="7">
        <f t="shared" si="10"/>
        <v>5.0160491957859197</v>
      </c>
      <c r="L130" s="2">
        <f t="shared" si="9"/>
        <v>3.282167056902233</v>
      </c>
      <c r="M130" s="3">
        <f t="shared" si="11"/>
        <v>67.411657471404027</v>
      </c>
      <c r="N130" s="13">
        <f t="shared" si="14"/>
        <v>5.0160491957859197</v>
      </c>
      <c r="O130" s="3">
        <f t="shared" si="12"/>
        <v>5.0160491957859197</v>
      </c>
    </row>
    <row r="131" spans="9:15" x14ac:dyDescent="0.2">
      <c r="I131" s="5">
        <f t="shared" si="13"/>
        <v>732</v>
      </c>
      <c r="J131" s="6">
        <f t="shared" si="8"/>
        <v>12.2</v>
      </c>
      <c r="K131" s="7">
        <f t="shared" si="10"/>
        <v>4.8422508254274828</v>
      </c>
      <c r="L131" s="2">
        <f t="shared" si="9"/>
        <v>3.3092924044799372</v>
      </c>
      <c r="M131" s="3">
        <f t="shared" si="11"/>
        <v>64.612530129872951</v>
      </c>
      <c r="N131" s="13">
        <f t="shared" si="14"/>
        <v>4.8422508254274828</v>
      </c>
      <c r="O131" s="3">
        <f t="shared" si="12"/>
        <v>4.8422508254274828</v>
      </c>
    </row>
    <row r="132" spans="9:15" x14ac:dyDescent="0.2">
      <c r="I132" s="5">
        <f t="shared" si="13"/>
        <v>738</v>
      </c>
      <c r="J132" s="6">
        <f t="shared" si="8"/>
        <v>12.3</v>
      </c>
      <c r="K132" s="7">
        <f t="shared" si="10"/>
        <v>4.6744743006212399</v>
      </c>
      <c r="L132" s="2">
        <f t="shared" si="9"/>
        <v>3.3364177520576419</v>
      </c>
      <c r="M132" s="3">
        <f t="shared" si="11"/>
        <v>61.643658291734013</v>
      </c>
      <c r="N132" s="13">
        <f t="shared" si="14"/>
        <v>4.6744743006212399</v>
      </c>
      <c r="O132" s="3">
        <f t="shared" si="12"/>
        <v>4.6744743006212399</v>
      </c>
    </row>
    <row r="133" spans="9:15" x14ac:dyDescent="0.2">
      <c r="I133" s="5">
        <f t="shared" si="13"/>
        <v>744</v>
      </c>
      <c r="J133" s="6">
        <f t="shared" si="8"/>
        <v>12.4</v>
      </c>
      <c r="K133" s="7">
        <f t="shared" si="10"/>
        <v>4.5125109737039342</v>
      </c>
      <c r="L133" s="2">
        <f t="shared" si="9"/>
        <v>3.3635430996353461</v>
      </c>
      <c r="M133" s="3">
        <f t="shared" si="11"/>
        <v>58.526566741060918</v>
      </c>
      <c r="N133" s="13">
        <f t="shared" si="14"/>
        <v>4.5125109737039342</v>
      </c>
      <c r="O133" s="3">
        <f t="shared" si="12"/>
        <v>4.5125109737039342</v>
      </c>
    </row>
    <row r="134" spans="9:15" x14ac:dyDescent="0.2">
      <c r="I134" s="5">
        <f t="shared" si="13"/>
        <v>750</v>
      </c>
      <c r="J134" s="6">
        <f t="shared" si="8"/>
        <v>12.5</v>
      </c>
      <c r="K134" s="7">
        <f t="shared" si="10"/>
        <v>4.35615942633211</v>
      </c>
      <c r="L134" s="2">
        <f t="shared" si="9"/>
        <v>3.3906684472130504</v>
      </c>
      <c r="M134" s="3">
        <f t="shared" si="11"/>
        <v>55.283854877970207</v>
      </c>
      <c r="N134" s="13">
        <f t="shared" si="14"/>
        <v>4.35615942633211</v>
      </c>
      <c r="O134" s="3">
        <f t="shared" si="12"/>
        <v>4.35615942633211</v>
      </c>
    </row>
    <row r="135" spans="9:15" x14ac:dyDescent="0.2">
      <c r="I135" s="5">
        <f t="shared" si="13"/>
        <v>756</v>
      </c>
      <c r="J135" s="6">
        <f t="shared" si="8"/>
        <v>12.6</v>
      </c>
      <c r="K135" s="7">
        <f t="shared" si="10"/>
        <v>4.2052252189973549</v>
      </c>
      <c r="L135" s="2">
        <f t="shared" si="9"/>
        <v>3.4177937947907551</v>
      </c>
      <c r="M135" s="3">
        <f t="shared" si="11"/>
        <v>51.939032869444652</v>
      </c>
      <c r="N135" s="13">
        <f t="shared" si="14"/>
        <v>4.2052252189973549</v>
      </c>
      <c r="O135" s="3">
        <f t="shared" si="12"/>
        <v>4.2052252189973549</v>
      </c>
    </row>
    <row r="136" spans="9:15" x14ac:dyDescent="0.2">
      <c r="I136" s="5">
        <f t="shared" si="13"/>
        <v>762</v>
      </c>
      <c r="J136" s="6">
        <f t="shared" si="8"/>
        <v>12.7</v>
      </c>
      <c r="K136" s="7">
        <f t="shared" si="10"/>
        <v>4.0595206492204179</v>
      </c>
      <c r="L136" s="2">
        <f t="shared" si="9"/>
        <v>3.4449191423684593</v>
      </c>
      <c r="M136" s="3">
        <f t="shared" si="11"/>
        <v>48.516351196954382</v>
      </c>
      <c r="N136" s="13">
        <f t="shared" si="14"/>
        <v>4.0595206492204179</v>
      </c>
      <c r="O136" s="3">
        <f t="shared" si="12"/>
        <v>4.0595206492204179</v>
      </c>
    </row>
    <row r="137" spans="9:15" x14ac:dyDescent="0.2">
      <c r="I137" s="5">
        <f t="shared" si="13"/>
        <v>768</v>
      </c>
      <c r="J137" s="6">
        <f t="shared" ref="J137:J200" si="15">I137/60</f>
        <v>12.8</v>
      </c>
      <c r="K137" s="7">
        <f t="shared" si="10"/>
        <v>3.9188645181235211</v>
      </c>
      <c r="L137" s="2">
        <f t="shared" ref="L137:L200" si="16">J137/($F$22/60)</f>
        <v>3.472044489946164</v>
      </c>
      <c r="M137" s="3">
        <f t="shared" si="11"/>
        <v>45.040624836681751</v>
      </c>
      <c r="N137" s="13">
        <f t="shared" si="14"/>
        <v>3.9188645181235211</v>
      </c>
      <c r="O137" s="3">
        <f t="shared" si="12"/>
        <v>3.9188645181235211</v>
      </c>
    </row>
    <row r="138" spans="9:15" x14ac:dyDescent="0.2">
      <c r="I138" s="5">
        <f t="shared" si="13"/>
        <v>774</v>
      </c>
      <c r="J138" s="6">
        <f t="shared" si="15"/>
        <v>12.9</v>
      </c>
      <c r="K138" s="7">
        <f t="shared" ref="K138:K201" si="17">IF(I138&lt;$F$23,M138,N138)</f>
        <v>3.7830819050906248</v>
      </c>
      <c r="L138" s="2">
        <f t="shared" si="16"/>
        <v>3.4991698375238682</v>
      </c>
      <c r="M138" s="3">
        <f t="shared" ref="M138:M201" si="18">($F$11/2)*(1-COS((3.14*L138)))</f>
        <v>41.5370533470726</v>
      </c>
      <c r="N138" s="13">
        <f t="shared" si="14"/>
        <v>3.7830819050906248</v>
      </c>
      <c r="O138" s="3">
        <f t="shared" ref="O138:O201" si="19">IF(I138&lt;F$23,M138,N138)</f>
        <v>3.7830819050906248</v>
      </c>
    </row>
    <row r="139" spans="9:15" x14ac:dyDescent="0.2">
      <c r="I139" s="5">
        <f t="shared" ref="I139:I202" si="20">I138+$F$12</f>
        <v>780</v>
      </c>
      <c r="J139" s="6">
        <f t="shared" si="15"/>
        <v>13</v>
      </c>
      <c r="K139" s="7">
        <f t="shared" si="17"/>
        <v>3.6520039502353154</v>
      </c>
      <c r="L139" s="2">
        <f t="shared" si="16"/>
        <v>3.5262951851015725</v>
      </c>
      <c r="M139" s="3">
        <f t="shared" si="18"/>
        <v>38.031038168105241</v>
      </c>
      <c r="N139" s="13">
        <f t="shared" si="14"/>
        <v>3.6520039502353154</v>
      </c>
      <c r="O139" s="3">
        <f t="shared" si="19"/>
        <v>3.6520039502353154</v>
      </c>
    </row>
    <row r="140" spans="9:15" x14ac:dyDescent="0.2">
      <c r="I140" s="5">
        <f t="shared" si="20"/>
        <v>786</v>
      </c>
      <c r="J140" s="6">
        <f t="shared" si="15"/>
        <v>13.1</v>
      </c>
      <c r="K140" s="7">
        <f t="shared" si="17"/>
        <v>3.5254676444058748</v>
      </c>
      <c r="L140" s="2">
        <f t="shared" si="16"/>
        <v>3.5534205326792767</v>
      </c>
      <c r="M140" s="3">
        <f t="shared" si="18"/>
        <v>34.547998456886994</v>
      </c>
      <c r="N140" s="13">
        <f t="shared" si="14"/>
        <v>3.5254676444058748</v>
      </c>
      <c r="O140" s="3">
        <f t="shared" si="19"/>
        <v>3.5254676444058748</v>
      </c>
    </row>
    <row r="141" spans="9:15" x14ac:dyDescent="0.2">
      <c r="I141" s="5">
        <f t="shared" si="20"/>
        <v>792</v>
      </c>
      <c r="J141" s="6">
        <f t="shared" si="15"/>
        <v>13.2</v>
      </c>
      <c r="K141" s="7">
        <f t="shared" si="17"/>
        <v>3.4033156264663553</v>
      </c>
      <c r="L141" s="2">
        <f t="shared" si="16"/>
        <v>3.5805458802569814</v>
      </c>
      <c r="M141" s="3">
        <f t="shared" si="18"/>
        <v>31.113186794799034</v>
      </c>
      <c r="N141" s="13">
        <f t="shared" si="14"/>
        <v>3.4033156264663553</v>
      </c>
      <c r="O141" s="3">
        <f t="shared" si="19"/>
        <v>3.4033156264663553</v>
      </c>
    </row>
    <row r="142" spans="9:15" x14ac:dyDescent="0.2">
      <c r="I142" s="5">
        <f t="shared" si="20"/>
        <v>798</v>
      </c>
      <c r="J142" s="6">
        <f t="shared" si="15"/>
        <v>13.3</v>
      </c>
      <c r="K142" s="7">
        <f t="shared" si="17"/>
        <v>3.2853959876015315</v>
      </c>
      <c r="L142" s="2">
        <f t="shared" si="16"/>
        <v>3.6076712278346861</v>
      </c>
      <c r="M142" s="3">
        <f t="shared" si="18"/>
        <v>27.751506102341235</v>
      </c>
      <c r="N142" s="13">
        <f t="shared" si="14"/>
        <v>3.2853959876015315</v>
      </c>
      <c r="O142" s="3">
        <f t="shared" si="19"/>
        <v>3.2853959876015315</v>
      </c>
    </row>
    <row r="143" spans="9:15" x14ac:dyDescent="0.2">
      <c r="I143" s="5">
        <f t="shared" si="20"/>
        <v>804</v>
      </c>
      <c r="J143" s="6">
        <f t="shared" si="15"/>
        <v>13.4</v>
      </c>
      <c r="K143" s="7">
        <f t="shared" si="17"/>
        <v>3.1715620824023958</v>
      </c>
      <c r="L143" s="2">
        <f t="shared" si="16"/>
        <v>3.6347965754123903</v>
      </c>
      <c r="M143" s="3">
        <f t="shared" si="18"/>
        <v>24.48732908907261</v>
      </c>
      <c r="N143" s="13">
        <f t="shared" si="14"/>
        <v>3.1715620824023958</v>
      </c>
      <c r="O143" s="3">
        <f t="shared" si="19"/>
        <v>3.1715620824023958</v>
      </c>
    </row>
    <row r="144" spans="9:15" x14ac:dyDescent="0.2">
      <c r="I144" s="5">
        <f t="shared" si="20"/>
        <v>810</v>
      </c>
      <c r="J144" s="6">
        <f t="shared" si="15"/>
        <v>13.5</v>
      </c>
      <c r="K144" s="7">
        <f t="shared" si="17"/>
        <v>3.0616723464972475</v>
      </c>
      <c r="L144" s="2">
        <f t="shared" si="16"/>
        <v>3.6619219229900946</v>
      </c>
      <c r="M144" s="3">
        <f t="shared" si="18"/>
        <v>21.344321547664173</v>
      </c>
      <c r="N144" s="13">
        <f t="shared" si="14"/>
        <v>3.0616723464972475</v>
      </c>
      <c r="O144" s="3">
        <f t="shared" si="19"/>
        <v>3.0616723464972475</v>
      </c>
    </row>
    <row r="145" spans="9:15" x14ac:dyDescent="0.2">
      <c r="I145" s="5">
        <f t="shared" si="20"/>
        <v>816</v>
      </c>
      <c r="J145" s="6">
        <f t="shared" si="15"/>
        <v>13.6</v>
      </c>
      <c r="K145" s="7">
        <f t="shared" si="17"/>
        <v>2.9555901205015878</v>
      </c>
      <c r="L145" s="2">
        <f t="shared" si="16"/>
        <v>3.6890472705677988</v>
      </c>
      <c r="M145" s="3">
        <f t="shared" si="18"/>
        <v>18.345270773209162</v>
      </c>
      <c r="N145" s="13">
        <f t="shared" si="14"/>
        <v>2.9555901205015878</v>
      </c>
      <c r="O145" s="3">
        <f t="shared" si="19"/>
        <v>2.9555901205015878</v>
      </c>
    </row>
    <row r="146" spans="9:15" x14ac:dyDescent="0.2">
      <c r="I146" s="5">
        <f t="shared" si="20"/>
        <v>822</v>
      </c>
      <c r="J146" s="6">
        <f t="shared" si="15"/>
        <v>13.7</v>
      </c>
      <c r="K146" s="7">
        <f t="shared" si="17"/>
        <v>2.8531834800678704</v>
      </c>
      <c r="L146" s="2">
        <f t="shared" si="16"/>
        <v>3.716172618145503</v>
      </c>
      <c r="M146" s="3">
        <f t="shared" si="18"/>
        <v>15.511920351778194</v>
      </c>
      <c r="N146" s="13">
        <f t="shared" si="14"/>
        <v>2.8531834800678704</v>
      </c>
      <c r="O146" s="3">
        <f t="shared" si="19"/>
        <v>2.8531834800678704</v>
      </c>
    </row>
    <row r="147" spans="9:15" x14ac:dyDescent="0.2">
      <c r="I147" s="5">
        <f t="shared" si="20"/>
        <v>828</v>
      </c>
      <c r="J147" s="6">
        <f t="shared" si="15"/>
        <v>13.8</v>
      </c>
      <c r="K147" s="7">
        <f t="shared" si="17"/>
        <v>2.7543250718237848</v>
      </c>
      <c r="L147" s="2">
        <f t="shared" si="16"/>
        <v>3.7432979657232082</v>
      </c>
      <c r="M147" s="3">
        <f t="shared" si="18"/>
        <v>12.864812516027564</v>
      </c>
      <c r="N147" s="13">
        <f t="shared" si="14"/>
        <v>2.7543250718237848</v>
      </c>
      <c r="O147" s="3">
        <f t="shared" si="19"/>
        <v>2.7543250718237848</v>
      </c>
    </row>
    <row r="148" spans="9:15" x14ac:dyDescent="0.2">
      <c r="I148" s="5">
        <f t="shared" si="20"/>
        <v>834</v>
      </c>
      <c r="J148" s="6">
        <f t="shared" si="15"/>
        <v>13.9</v>
      </c>
      <c r="K148" s="7">
        <f t="shared" si="17"/>
        <v>2.6588919549950005</v>
      </c>
      <c r="L148" s="2">
        <f t="shared" si="16"/>
        <v>3.7704233133009124</v>
      </c>
      <c r="M148" s="3">
        <f t="shared" si="18"/>
        <v>10.423139210807033</v>
      </c>
      <c r="N148" s="13">
        <f t="shared" si="14"/>
        <v>2.6588919549950005</v>
      </c>
      <c r="O148" s="3">
        <f t="shared" si="19"/>
        <v>2.6588919549950005</v>
      </c>
    </row>
    <row r="149" spans="9:15" x14ac:dyDescent="0.2">
      <c r="I149" s="5">
        <f t="shared" si="20"/>
        <v>840</v>
      </c>
      <c r="J149" s="6">
        <f t="shared" si="15"/>
        <v>14</v>
      </c>
      <c r="K149" s="7">
        <f t="shared" si="17"/>
        <v>2.5667654485154556</v>
      </c>
      <c r="L149" s="2">
        <f t="shared" si="16"/>
        <v>3.7975486608786166</v>
      </c>
      <c r="M149" s="3">
        <f t="shared" si="18"/>
        <v>8.2046029485651601</v>
      </c>
      <c r="N149" s="13">
        <f t="shared" si="14"/>
        <v>2.5667654485154556</v>
      </c>
      <c r="O149" s="3">
        <f t="shared" si="19"/>
        <v>2.5667654485154556</v>
      </c>
    </row>
    <row r="150" spans="9:15" x14ac:dyDescent="0.2">
      <c r="I150" s="5">
        <f t="shared" si="20"/>
        <v>846</v>
      </c>
      <c r="J150" s="6">
        <f t="shared" si="15"/>
        <v>14.1</v>
      </c>
      <c r="K150" s="7">
        <f t="shared" si="17"/>
        <v>2.4778309834350285</v>
      </c>
      <c r="L150" s="2">
        <f t="shared" si="16"/>
        <v>3.8246740084563209</v>
      </c>
      <c r="M150" s="3">
        <f t="shared" si="18"/>
        <v>6.2252884633716814</v>
      </c>
      <c r="N150" s="13">
        <f t="shared" si="14"/>
        <v>2.4778309834350285</v>
      </c>
      <c r="O150" s="3">
        <f t="shared" si="19"/>
        <v>2.4778309834350285</v>
      </c>
    </row>
    <row r="151" spans="9:15" x14ac:dyDescent="0.2">
      <c r="I151" s="5">
        <f t="shared" si="20"/>
        <v>852</v>
      </c>
      <c r="J151" s="6">
        <f t="shared" si="15"/>
        <v>14.2</v>
      </c>
      <c r="K151" s="7">
        <f t="shared" si="17"/>
        <v>2.3919779604410647</v>
      </c>
      <c r="L151" s="2">
        <f t="shared" si="16"/>
        <v>3.8517993560340251</v>
      </c>
      <c r="M151" s="3">
        <f t="shared" si="18"/>
        <v>4.4995460940859182</v>
      </c>
      <c r="N151" s="13">
        <f t="shared" si="14"/>
        <v>2.3919779604410647</v>
      </c>
      <c r="O151" s="3">
        <f t="shared" si="19"/>
        <v>2.3919779604410647</v>
      </c>
    </row>
    <row r="152" spans="9:15" x14ac:dyDescent="0.2">
      <c r="I152" s="5">
        <f t="shared" si="20"/>
        <v>858</v>
      </c>
      <c r="J152" s="6">
        <f t="shared" si="15"/>
        <v>14.3</v>
      </c>
      <c r="K152" s="7">
        <f t="shared" si="17"/>
        <v>2.3090996123165648</v>
      </c>
      <c r="L152" s="2">
        <f t="shared" si="16"/>
        <v>3.8789247036117303</v>
      </c>
      <c r="M152" s="3">
        <f t="shared" si="18"/>
        <v>3.039887742160754</v>
      </c>
      <c r="N152" s="13">
        <f t="shared" si="14"/>
        <v>2.3090996123165648</v>
      </c>
      <c r="O152" s="3">
        <f t="shared" si="19"/>
        <v>2.3090996123165648</v>
      </c>
    </row>
    <row r="153" spans="9:15" x14ac:dyDescent="0.2">
      <c r="I153" s="5">
        <f t="shared" si="20"/>
        <v>864</v>
      </c>
      <c r="J153" s="6">
        <f t="shared" si="15"/>
        <v>14.4</v>
      </c>
      <c r="K153" s="7">
        <f t="shared" si="17"/>
        <v>2.2290928711639717</v>
      </c>
      <c r="L153" s="2">
        <f t="shared" si="16"/>
        <v>3.9060500511894345</v>
      </c>
      <c r="M153" s="3">
        <f t="shared" si="18"/>
        <v>1.8568961584050383</v>
      </c>
      <c r="N153" s="13">
        <f t="shared" si="14"/>
        <v>2.2290928711639717</v>
      </c>
      <c r="O153" s="3">
        <f t="shared" si="19"/>
        <v>2.2290928711639717</v>
      </c>
    </row>
    <row r="154" spans="9:15" x14ac:dyDescent="0.2">
      <c r="I154" s="5">
        <f t="shared" si="20"/>
        <v>870</v>
      </c>
      <c r="J154" s="6">
        <f t="shared" si="15"/>
        <v>14.5</v>
      </c>
      <c r="K154" s="7">
        <f t="shared" si="17"/>
        <v>2.1518582402294526</v>
      </c>
      <c r="L154" s="2">
        <f t="shared" si="16"/>
        <v>3.9331753987671387</v>
      </c>
      <c r="M154" s="3">
        <f t="shared" si="18"/>
        <v>0.95914821638866476</v>
      </c>
      <c r="N154" s="13">
        <f t="shared" si="14"/>
        <v>2.1518582402294526</v>
      </c>
      <c r="O154" s="3">
        <f t="shared" si="19"/>
        <v>2.1518582402294526</v>
      </c>
    </row>
    <row r="155" spans="9:15" x14ac:dyDescent="0.2">
      <c r="I155" s="5">
        <f t="shared" si="20"/>
        <v>876</v>
      </c>
      <c r="J155" s="6">
        <f t="shared" si="15"/>
        <v>14.6</v>
      </c>
      <c r="K155" s="7">
        <f t="shared" si="17"/>
        <v>2.0772996701682884</v>
      </c>
      <c r="L155" s="2">
        <f t="shared" si="16"/>
        <v>3.960300746344843</v>
      </c>
      <c r="M155" s="3">
        <f t="shared" si="18"/>
        <v>0.35315272877102816</v>
      </c>
      <c r="N155" s="13">
        <f t="shared" si="14"/>
        <v>2.0772996701682884</v>
      </c>
      <c r="O155" s="3">
        <f t="shared" si="19"/>
        <v>2.0772996701682884</v>
      </c>
    </row>
    <row r="156" spans="9:15" x14ac:dyDescent="0.2">
      <c r="I156" s="5">
        <f t="shared" si="20"/>
        <v>882</v>
      </c>
      <c r="J156" s="6">
        <f t="shared" si="15"/>
        <v>14.7</v>
      </c>
      <c r="K156" s="7">
        <f t="shared" si="17"/>
        <v>2.0053244395974485</v>
      </c>
      <c r="L156" s="2">
        <f t="shared" si="16"/>
        <v>3.9874260939225472</v>
      </c>
      <c r="M156" s="3">
        <f t="shared" si="18"/>
        <v>4.3303257393650978E-2</v>
      </c>
      <c r="N156" s="13">
        <f t="shared" si="14"/>
        <v>2.0053244395974485</v>
      </c>
      <c r="O156" s="3">
        <f t="shared" si="19"/>
        <v>2.0053244395974485</v>
      </c>
    </row>
    <row r="157" spans="9:15" x14ac:dyDescent="0.2">
      <c r="I157" s="5">
        <f t="shared" si="20"/>
        <v>888</v>
      </c>
      <c r="J157" s="6">
        <f t="shared" si="15"/>
        <v>14.8</v>
      </c>
      <c r="K157" s="7">
        <f t="shared" si="17"/>
        <v>1.9358430397868569</v>
      </c>
      <c r="L157" s="2">
        <f t="shared" si="16"/>
        <v>4.0145514415002523</v>
      </c>
      <c r="M157" s="3">
        <f t="shared" si="18"/>
        <v>3.1846259271275781E-2</v>
      </c>
      <c r="N157" s="13">
        <f t="shared" si="14"/>
        <v>1.9358430397868569</v>
      </c>
      <c r="O157" s="3">
        <f t="shared" si="19"/>
        <v>1.9358430397868569</v>
      </c>
    </row>
    <row r="158" spans="9:15" x14ac:dyDescent="0.2">
      <c r="I158" s="5">
        <f t="shared" si="20"/>
        <v>894</v>
      </c>
      <c r="J158" s="6">
        <f t="shared" si="15"/>
        <v>14.9</v>
      </c>
      <c r="K158" s="7">
        <f t="shared" si="17"/>
        <v>1.8687690633459295</v>
      </c>
      <c r="L158" s="2">
        <f t="shared" si="16"/>
        <v>4.0416767890779566</v>
      </c>
      <c r="M158" s="3">
        <f t="shared" si="18"/>
        <v>0.31886479942798834</v>
      </c>
      <c r="N158" s="13">
        <f t="shared" si="14"/>
        <v>1.8687690633459295</v>
      </c>
      <c r="O158" s="3">
        <f t="shared" si="19"/>
        <v>1.8687690633459295</v>
      </c>
    </row>
    <row r="159" spans="9:15" x14ac:dyDescent="0.2">
      <c r="I159" s="5">
        <f t="shared" si="20"/>
        <v>900</v>
      </c>
      <c r="J159" s="6">
        <f t="shared" si="15"/>
        <v>15</v>
      </c>
      <c r="K159" s="7">
        <f t="shared" si="17"/>
        <v>1.8040190967669227</v>
      </c>
      <c r="L159" s="2">
        <f t="shared" si="16"/>
        <v>4.0688021366556608</v>
      </c>
      <c r="M159" s="3">
        <f t="shared" si="18"/>
        <v>0.90227794866281408</v>
      </c>
      <c r="N159" s="13">
        <f t="shared" si="14"/>
        <v>1.8040190967669227</v>
      </c>
      <c r="O159" s="3">
        <f t="shared" si="19"/>
        <v>1.8040190967669227</v>
      </c>
    </row>
    <row r="160" spans="9:15" x14ac:dyDescent="0.2">
      <c r="I160" s="5">
        <f t="shared" si="20"/>
        <v>906</v>
      </c>
      <c r="J160" s="6">
        <f t="shared" si="15"/>
        <v>15.1</v>
      </c>
      <c r="K160" s="7">
        <f t="shared" si="17"/>
        <v>1.7415126166915285</v>
      </c>
      <c r="L160" s="2">
        <f t="shared" si="16"/>
        <v>4.0959274842333651</v>
      </c>
      <c r="M160" s="3">
        <f t="shared" si="18"/>
        <v>1.7778558706111085</v>
      </c>
      <c r="N160" s="13">
        <f t="shared" si="14"/>
        <v>1.7415126166915285</v>
      </c>
      <c r="O160" s="3">
        <f t="shared" si="19"/>
        <v>1.7415126166915285</v>
      </c>
    </row>
    <row r="161" spans="9:15" x14ac:dyDescent="0.2">
      <c r="I161" s="5">
        <f t="shared" si="20"/>
        <v>912</v>
      </c>
      <c r="J161" s="6">
        <f t="shared" si="15"/>
        <v>15.2</v>
      </c>
      <c r="K161" s="7">
        <f t="shared" si="17"/>
        <v>1.6811718897716399</v>
      </c>
      <c r="L161" s="2">
        <f t="shared" si="16"/>
        <v>4.1230528318110693</v>
      </c>
      <c r="M161" s="3">
        <f t="shared" si="18"/>
        <v>2.9392504887182489</v>
      </c>
      <c r="N161" s="13">
        <f t="shared" si="14"/>
        <v>1.6811718897716399</v>
      </c>
      <c r="O161" s="3">
        <f t="shared" si="19"/>
        <v>1.6811718897716399</v>
      </c>
    </row>
    <row r="162" spans="9:15" x14ac:dyDescent="0.2">
      <c r="I162" s="5">
        <f t="shared" si="20"/>
        <v>918</v>
      </c>
      <c r="J162" s="6">
        <f t="shared" si="15"/>
        <v>15.3</v>
      </c>
      <c r="K162" s="7">
        <f t="shared" si="17"/>
        <v>1.6229218759998036</v>
      </c>
      <c r="L162" s="2">
        <f t="shared" si="16"/>
        <v>4.1501781793887744</v>
      </c>
      <c r="M162" s="3">
        <f t="shared" si="18"/>
        <v>4.37804151078522</v>
      </c>
      <c r="N162" s="13">
        <f t="shared" ref="N162:N225" si="21">(4.34*($F$11))*EXP(-1.3*(L162))</f>
        <v>1.6229218759998036</v>
      </c>
      <c r="O162" s="3">
        <f t="shared" si="19"/>
        <v>1.6229218759998036</v>
      </c>
    </row>
    <row r="163" spans="9:15" x14ac:dyDescent="0.2">
      <c r="I163" s="5">
        <f t="shared" si="20"/>
        <v>924</v>
      </c>
      <c r="J163" s="6">
        <f t="shared" si="15"/>
        <v>15.4</v>
      </c>
      <c r="K163" s="7">
        <f t="shared" si="17"/>
        <v>1.5666901353891278</v>
      </c>
      <c r="L163" s="2">
        <f t="shared" si="16"/>
        <v>4.1773035269664787</v>
      </c>
      <c r="M163" s="3">
        <f t="shared" si="18"/>
        <v>6.0837974774006467</v>
      </c>
      <c r="N163" s="13">
        <f t="shared" si="21"/>
        <v>1.5666901353891278</v>
      </c>
      <c r="O163" s="3">
        <f t="shared" si="19"/>
        <v>1.5666901353891278</v>
      </c>
    </row>
    <row r="164" spans="9:15" x14ac:dyDescent="0.2">
      <c r="I164" s="5">
        <f t="shared" si="20"/>
        <v>930</v>
      </c>
      <c r="J164" s="6">
        <f t="shared" si="15"/>
        <v>15.5</v>
      </c>
      <c r="K164" s="7">
        <f t="shared" si="17"/>
        <v>1.5124067378865629</v>
      </c>
      <c r="L164" s="2">
        <f t="shared" si="16"/>
        <v>4.2044288745441829</v>
      </c>
      <c r="M164" s="3">
        <f t="shared" si="18"/>
        <v>8.044151391649617</v>
      </c>
      <c r="N164" s="13">
        <f t="shared" si="21"/>
        <v>1.5124067378865629</v>
      </c>
      <c r="O164" s="3">
        <f t="shared" si="19"/>
        <v>1.5124067378865629</v>
      </c>
    </row>
    <row r="165" spans="9:15" x14ac:dyDescent="0.2">
      <c r="I165" s="5">
        <f t="shared" si="20"/>
        <v>936</v>
      </c>
      <c r="J165" s="6">
        <f t="shared" si="15"/>
        <v>15.6</v>
      </c>
      <c r="K165" s="7">
        <f t="shared" si="17"/>
        <v>1.4600041764075729</v>
      </c>
      <c r="L165" s="2">
        <f t="shared" si="16"/>
        <v>4.2315542221218871</v>
      </c>
      <c r="M165" s="3">
        <f t="shared" si="18"/>
        <v>10.244890381770592</v>
      </c>
      <c r="N165" s="13">
        <f t="shared" si="21"/>
        <v>1.4600041764075729</v>
      </c>
      <c r="O165" s="3">
        <f t="shared" si="19"/>
        <v>1.4600041764075729</v>
      </c>
    </row>
    <row r="166" spans="9:15" x14ac:dyDescent="0.2">
      <c r="I166" s="5">
        <f t="shared" si="20"/>
        <v>942</v>
      </c>
      <c r="J166" s="6">
        <f t="shared" si="15"/>
        <v>15.7</v>
      </c>
      <c r="K166" s="7">
        <f t="shared" si="17"/>
        <v>1.4094172828840155</v>
      </c>
      <c r="L166" s="2">
        <f t="shared" si="16"/>
        <v>4.2586795696995914</v>
      </c>
      <c r="M166" s="3">
        <f t="shared" si="18"/>
        <v>12.670058746693671</v>
      </c>
      <c r="N166" s="13">
        <f t="shared" si="21"/>
        <v>1.4094172828840155</v>
      </c>
      <c r="O166" s="3">
        <f t="shared" si="19"/>
        <v>1.4094172828840155</v>
      </c>
    </row>
    <row r="167" spans="9:15" x14ac:dyDescent="0.2">
      <c r="I167" s="5">
        <f t="shared" si="20"/>
        <v>948</v>
      </c>
      <c r="J167" s="6">
        <f t="shared" si="15"/>
        <v>15.8</v>
      </c>
      <c r="K167" s="7">
        <f t="shared" si="17"/>
        <v>1.3605831472208205</v>
      </c>
      <c r="L167" s="2">
        <f t="shared" si="16"/>
        <v>4.2858049172772965</v>
      </c>
      <c r="M167" s="3">
        <f t="shared" si="18"/>
        <v>15.302073637362968</v>
      </c>
      <c r="N167" s="13">
        <f t="shared" si="21"/>
        <v>1.3605831472208205</v>
      </c>
      <c r="O167" s="3">
        <f t="shared" si="19"/>
        <v>1.3605831472208205</v>
      </c>
    </row>
    <row r="168" spans="9:15" x14ac:dyDescent="0.2">
      <c r="I168" s="5">
        <f t="shared" si="20"/>
        <v>954</v>
      </c>
      <c r="J168" s="6">
        <f t="shared" si="15"/>
        <v>15.9</v>
      </c>
      <c r="K168" s="7">
        <f t="shared" si="17"/>
        <v>1.3134410390607187</v>
      </c>
      <c r="L168" s="2">
        <f t="shared" si="16"/>
        <v>4.3129302648550008</v>
      </c>
      <c r="M168" s="3">
        <f t="shared" si="18"/>
        <v>18.121852535135364</v>
      </c>
      <c r="N168" s="13">
        <f t="shared" si="21"/>
        <v>1.3134410390607187</v>
      </c>
      <c r="O168" s="3">
        <f t="shared" si="19"/>
        <v>1.3134410390607187</v>
      </c>
    </row>
    <row r="169" spans="9:15" x14ac:dyDescent="0.2">
      <c r="I169" s="5">
        <f t="shared" si="20"/>
        <v>960</v>
      </c>
      <c r="J169" s="6">
        <f t="shared" si="15"/>
        <v>16</v>
      </c>
      <c r="K169" s="7">
        <f t="shared" si="17"/>
        <v>1.2679323322596727</v>
      </c>
      <c r="L169" s="2">
        <f t="shared" si="16"/>
        <v>4.340055612432705</v>
      </c>
      <c r="M169" s="3">
        <f t="shared" si="18"/>
        <v>21.108951603018937</v>
      </c>
      <c r="N169" s="13">
        <f t="shared" si="21"/>
        <v>1.2679323322596727</v>
      </c>
      <c r="O169" s="3">
        <f t="shared" si="19"/>
        <v>1.2679323322596727</v>
      </c>
    </row>
    <row r="170" spans="9:15" x14ac:dyDescent="0.2">
      <c r="I170" s="5">
        <f t="shared" si="20"/>
        <v>966</v>
      </c>
      <c r="J170" s="6">
        <f t="shared" si="15"/>
        <v>16.100000000000001</v>
      </c>
      <c r="K170" s="7">
        <f t="shared" si="17"/>
        <v>1.2240004319791409</v>
      </c>
      <c r="L170" s="2">
        <f t="shared" si="16"/>
        <v>4.3671809600104092</v>
      </c>
      <c r="M170" s="3">
        <f t="shared" si="18"/>
        <v>24.241713906680431</v>
      </c>
      <c r="N170" s="13">
        <f t="shared" si="21"/>
        <v>1.2240004319791409</v>
      </c>
      <c r="O170" s="3">
        <f t="shared" si="19"/>
        <v>1.2240004319791409</v>
      </c>
    </row>
    <row r="171" spans="9:15" x14ac:dyDescent="0.2">
      <c r="I171" s="5">
        <f t="shared" si="20"/>
        <v>972</v>
      </c>
      <c r="J171" s="6">
        <f t="shared" si="15"/>
        <v>16.2</v>
      </c>
      <c r="K171" s="7">
        <f t="shared" si="17"/>
        <v>1.1815907043044773</v>
      </c>
      <c r="L171" s="2">
        <f t="shared" si="16"/>
        <v>4.3943063075881135</v>
      </c>
      <c r="M171" s="3">
        <f t="shared" si="18"/>
        <v>27.497426430598868</v>
      </c>
      <c r="N171" s="13">
        <f t="shared" si="21"/>
        <v>1.1815907043044773</v>
      </c>
      <c r="O171" s="3">
        <f t="shared" si="19"/>
        <v>1.1815907043044773</v>
      </c>
    </row>
    <row r="172" spans="9:15" x14ac:dyDescent="0.2">
      <c r="I172" s="5">
        <f t="shared" si="20"/>
        <v>978</v>
      </c>
      <c r="J172" s="6">
        <f t="shared" si="15"/>
        <v>16.3</v>
      </c>
      <c r="K172" s="7">
        <f t="shared" si="17"/>
        <v>1.1406504083019338</v>
      </c>
      <c r="L172" s="2">
        <f t="shared" si="16"/>
        <v>4.4214316551658177</v>
      </c>
      <c r="M172" s="3">
        <f t="shared" si="18"/>
        <v>30.85248475097184</v>
      </c>
      <c r="N172" s="13">
        <f t="shared" si="21"/>
        <v>1.1406504083019338</v>
      </c>
      <c r="O172" s="3">
        <f t="shared" si="19"/>
        <v>1.1406504083019338</v>
      </c>
    </row>
    <row r="173" spans="9:15" x14ac:dyDescent="0.2">
      <c r="I173" s="5">
        <f t="shared" si="20"/>
        <v>984</v>
      </c>
      <c r="J173" s="6">
        <f t="shared" si="15"/>
        <v>16.399999999999999</v>
      </c>
      <c r="K173" s="7">
        <f t="shared" si="17"/>
        <v>1.1011286304297969</v>
      </c>
      <c r="L173" s="2">
        <f t="shared" si="16"/>
        <v>4.4485570027435219</v>
      </c>
      <c r="M173" s="3">
        <f t="shared" si="18"/>
        <v>34.282564171471343</v>
      </c>
      <c r="N173" s="13">
        <f t="shared" si="21"/>
        <v>1.1011286304297969</v>
      </c>
      <c r="O173" s="3">
        <f t="shared" si="19"/>
        <v>1.1011286304297969</v>
      </c>
    </row>
    <row r="174" spans="9:15" x14ac:dyDescent="0.2">
      <c r="I174" s="5">
        <f t="shared" si="20"/>
        <v>990</v>
      </c>
      <c r="J174" s="6">
        <f t="shared" si="15"/>
        <v>16.5</v>
      </c>
      <c r="K174" s="7">
        <f t="shared" si="17"/>
        <v>1.0629762212220679</v>
      </c>
      <c r="L174" s="2">
        <f t="shared" si="16"/>
        <v>4.4756823503212271</v>
      </c>
      <c r="M174" s="3">
        <f t="shared" si="18"/>
        <v>37.762796081087494</v>
      </c>
      <c r="N174" s="13">
        <f t="shared" si="21"/>
        <v>1.0629762212220679</v>
      </c>
      <c r="O174" s="3">
        <f t="shared" si="19"/>
        <v>1.0629762212220679</v>
      </c>
    </row>
    <row r="175" spans="9:15" x14ac:dyDescent="0.2">
      <c r="I175" s="5">
        <f t="shared" si="20"/>
        <v>996</v>
      </c>
      <c r="J175" s="6">
        <f t="shared" si="15"/>
        <v>16.600000000000001</v>
      </c>
      <c r="K175" s="7">
        <f t="shared" si="17"/>
        <v>1.0261457341659659</v>
      </c>
      <c r="L175" s="2">
        <f t="shared" si="16"/>
        <v>4.5028076978989313</v>
      </c>
      <c r="M175" s="3">
        <f t="shared" si="18"/>
        <v>41.267948255438547</v>
      </c>
      <c r="N175" s="13">
        <f t="shared" si="21"/>
        <v>1.0261457341659659</v>
      </c>
      <c r="O175" s="3">
        <f t="shared" si="19"/>
        <v>1.0261457341659659</v>
      </c>
    </row>
    <row r="176" spans="9:15" x14ac:dyDescent="0.2">
      <c r="I176" s="5">
        <f t="shared" si="20"/>
        <v>1002</v>
      </c>
      <c r="J176" s="6">
        <f t="shared" si="15"/>
        <v>16.7</v>
      </c>
      <c r="K176" s="7">
        <f t="shared" si="17"/>
        <v>0.99059136669721382</v>
      </c>
      <c r="L176" s="2">
        <f t="shared" si="16"/>
        <v>4.5299330454766356</v>
      </c>
      <c r="M176" s="3">
        <f t="shared" si="18"/>
        <v>44.772607794335393</v>
      </c>
      <c r="N176" s="13">
        <f t="shared" si="21"/>
        <v>0.99059136669721382</v>
      </c>
      <c r="O176" s="3">
        <f t="shared" si="19"/>
        <v>0.99059136669721382</v>
      </c>
    </row>
    <row r="177" spans="9:15" x14ac:dyDescent="0.2">
      <c r="I177" s="5">
        <f t="shared" si="20"/>
        <v>1008</v>
      </c>
      <c r="J177" s="6">
        <f t="shared" si="15"/>
        <v>16.8</v>
      </c>
      <c r="K177" s="7">
        <f t="shared" si="17"/>
        <v>0.9562689032397681</v>
      </c>
      <c r="L177" s="2">
        <f t="shared" si="16"/>
        <v>4.5570583930543398</v>
      </c>
      <c r="M177" s="3">
        <f t="shared" si="18"/>
        <v>48.251365369272676</v>
      </c>
      <c r="N177" s="13">
        <f t="shared" si="21"/>
        <v>0.9562689032397681</v>
      </c>
      <c r="O177" s="3">
        <f t="shared" si="19"/>
        <v>0.9562689032397681</v>
      </c>
    </row>
    <row r="178" spans="9:15" x14ac:dyDescent="0.2">
      <c r="I178" s="5">
        <f t="shared" si="20"/>
        <v>1014</v>
      </c>
      <c r="J178" s="6">
        <f t="shared" si="15"/>
        <v>16.899999999999999</v>
      </c>
      <c r="K178" s="7">
        <f t="shared" si="17"/>
        <v>0.92313566021911608</v>
      </c>
      <c r="L178" s="2">
        <f t="shared" si="16"/>
        <v>4.584183740632044</v>
      </c>
      <c r="M178" s="3">
        <f t="shared" si="18"/>
        <v>51.678999445025411</v>
      </c>
      <c r="N178" s="13">
        <f t="shared" si="21"/>
        <v>0.92313566021911608</v>
      </c>
      <c r="O178" s="3">
        <f t="shared" si="19"/>
        <v>0.92313566021911608</v>
      </c>
    </row>
    <row r="179" spans="9:15" x14ac:dyDescent="0.2">
      <c r="I179" s="5">
        <f t="shared" si="20"/>
        <v>1020</v>
      </c>
      <c r="J179" s="6">
        <f t="shared" si="15"/>
        <v>17</v>
      </c>
      <c r="K179" s="7">
        <f t="shared" si="17"/>
        <v>0.89115043298078711</v>
      </c>
      <c r="L179" s="2">
        <f t="shared" si="16"/>
        <v>4.6113090882097492</v>
      </c>
      <c r="M179" s="3">
        <f t="shared" si="18"/>
        <v>55.030659139714608</v>
      </c>
      <c r="N179" s="13">
        <f t="shared" si="21"/>
        <v>0.89115043298078711</v>
      </c>
      <c r="O179" s="3">
        <f t="shared" si="19"/>
        <v>0.89115043298078711</v>
      </c>
    </row>
    <row r="180" spans="9:15" x14ac:dyDescent="0.2">
      <c r="I180" s="5">
        <f t="shared" si="20"/>
        <v>1026</v>
      </c>
      <c r="J180" s="6">
        <f t="shared" si="15"/>
        <v>17.100000000000001</v>
      </c>
      <c r="K180" s="7">
        <f t="shared" si="17"/>
        <v>0.86027344454805921</v>
      </c>
      <c r="L180" s="2">
        <f t="shared" si="16"/>
        <v>4.6384344357874534</v>
      </c>
      <c r="M180" s="3">
        <f t="shared" si="18"/>
        <v>58.282044397578709</v>
      </c>
      <c r="N180" s="13">
        <f t="shared" si="21"/>
        <v>0.86027344454805921</v>
      </c>
      <c r="O180" s="3">
        <f t="shared" si="19"/>
        <v>0.86027344454805921</v>
      </c>
    </row>
    <row r="181" spans="9:15" x14ac:dyDescent="0.2">
      <c r="I181" s="5">
        <f t="shared" si="20"/>
        <v>1032</v>
      </c>
      <c r="J181" s="6">
        <f t="shared" si="15"/>
        <v>17.2</v>
      </c>
      <c r="K181" s="7">
        <f t="shared" si="17"/>
        <v>0.83046629615511647</v>
      </c>
      <c r="L181" s="2">
        <f t="shared" si="16"/>
        <v>4.6655597833651576</v>
      </c>
      <c r="M181" s="3">
        <f t="shared" si="18"/>
        <v>61.409582168169337</v>
      </c>
      <c r="N181" s="13">
        <f t="shared" si="21"/>
        <v>0.83046629615511647</v>
      </c>
      <c r="O181" s="3">
        <f t="shared" si="19"/>
        <v>0.83046629615511647</v>
      </c>
    </row>
    <row r="182" spans="9:15" x14ac:dyDescent="0.2">
      <c r="I182" s="5">
        <f t="shared" si="20"/>
        <v>1038</v>
      </c>
      <c r="J182" s="6">
        <f t="shared" si="15"/>
        <v>17.3</v>
      </c>
      <c r="K182" s="7">
        <f t="shared" si="17"/>
        <v>0.80169191949417251</v>
      </c>
      <c r="L182" s="2">
        <f t="shared" si="16"/>
        <v>4.6926851309428619</v>
      </c>
      <c r="M182" s="3">
        <f t="shared" si="18"/>
        <v>64.39059731464549</v>
      </c>
      <c r="N182" s="13">
        <f t="shared" si="21"/>
        <v>0.80169191949417251</v>
      </c>
      <c r="O182" s="3">
        <f t="shared" si="19"/>
        <v>0.80169191949417251</v>
      </c>
    </row>
    <row r="183" spans="9:15" x14ac:dyDescent="0.2">
      <c r="I183" s="5">
        <f t="shared" si="20"/>
        <v>1044</v>
      </c>
      <c r="J183" s="6">
        <f t="shared" si="15"/>
        <v>17.399999999999999</v>
      </c>
      <c r="K183" s="7">
        <f t="shared" si="17"/>
        <v>0.77391453061715143</v>
      </c>
      <c r="L183" s="2">
        <f t="shared" si="16"/>
        <v>4.7198104785205661</v>
      </c>
      <c r="M183" s="3">
        <f t="shared" si="18"/>
        <v>67.203477012053597</v>
      </c>
      <c r="N183" s="13">
        <f t="shared" si="21"/>
        <v>0.77391453061715143</v>
      </c>
      <c r="O183" s="3">
        <f t="shared" si="19"/>
        <v>0.77391453061715143</v>
      </c>
    </row>
    <row r="184" spans="9:15" x14ac:dyDescent="0.2">
      <c r="I184" s="5">
        <f t="shared" si="20"/>
        <v>1050</v>
      </c>
      <c r="J184" s="6">
        <f t="shared" si="15"/>
        <v>17.5</v>
      </c>
      <c r="K184" s="7">
        <f t="shared" si="17"/>
        <v>0.7470995854346012</v>
      </c>
      <c r="L184" s="2">
        <f t="shared" si="16"/>
        <v>4.7469358260982704</v>
      </c>
      <c r="M184" s="3">
        <f t="shared" si="18"/>
        <v>69.827827443680619</v>
      </c>
      <c r="N184" s="13">
        <f t="shared" si="21"/>
        <v>0.7470995854346012</v>
      </c>
      <c r="O184" s="3">
        <f t="shared" si="19"/>
        <v>0.7470995854346012</v>
      </c>
    </row>
    <row r="185" spans="9:15" x14ac:dyDescent="0.2">
      <c r="I185" s="5">
        <f t="shared" si="20"/>
        <v>1056</v>
      </c>
      <c r="J185" s="6">
        <f t="shared" si="15"/>
        <v>17.600000000000001</v>
      </c>
      <c r="K185" s="7">
        <f t="shared" si="17"/>
        <v>0.72121373675650424</v>
      </c>
      <c r="L185" s="2">
        <f t="shared" si="16"/>
        <v>4.7740611736759755</v>
      </c>
      <c r="M185" s="3">
        <f t="shared" si="18"/>
        <v>72.24462165940777</v>
      </c>
      <c r="N185" s="13">
        <f t="shared" si="21"/>
        <v>0.72121373675650424</v>
      </c>
      <c r="O185" s="3">
        <f t="shared" si="19"/>
        <v>0.72121373675650424</v>
      </c>
    </row>
    <row r="186" spans="9:15" x14ac:dyDescent="0.2">
      <c r="I186" s="5">
        <f t="shared" si="20"/>
        <v>1062</v>
      </c>
      <c r="J186" s="6">
        <f t="shared" si="15"/>
        <v>17.7</v>
      </c>
      <c r="K186" s="7">
        <f t="shared" si="17"/>
        <v>0.69622479282156358</v>
      </c>
      <c r="L186" s="2">
        <f t="shared" si="16"/>
        <v>4.8011865212536797</v>
      </c>
      <c r="M186" s="3">
        <f t="shared" si="18"/>
        <v>74.436337524067199</v>
      </c>
      <c r="N186" s="13">
        <f t="shared" si="21"/>
        <v>0.69622479282156358</v>
      </c>
      <c r="O186" s="3">
        <f t="shared" si="19"/>
        <v>0.69622479282156358</v>
      </c>
    </row>
    <row r="187" spans="9:15" x14ac:dyDescent="0.2">
      <c r="I187" s="5">
        <f t="shared" si="20"/>
        <v>1068</v>
      </c>
      <c r="J187" s="6">
        <f t="shared" si="15"/>
        <v>17.8</v>
      </c>
      <c r="K187" s="7">
        <f t="shared" si="17"/>
        <v>0.67210167726336933</v>
      </c>
      <c r="L187" s="2">
        <f t="shared" si="16"/>
        <v>4.828311868831384</v>
      </c>
      <c r="M187" s="3">
        <f t="shared" si="18"/>
        <v>76.387084755656574</v>
      </c>
      <c r="N187" s="13">
        <f t="shared" si="21"/>
        <v>0.67210167726336933</v>
      </c>
      <c r="O187" s="3">
        <f t="shared" si="19"/>
        <v>0.67210167726336933</v>
      </c>
    </row>
    <row r="188" spans="9:15" x14ac:dyDescent="0.2">
      <c r="I188" s="5">
        <f t="shared" si="20"/>
        <v>1074</v>
      </c>
      <c r="J188" s="6">
        <f t="shared" si="15"/>
        <v>17.899999999999999</v>
      </c>
      <c r="K188" s="7">
        <f t="shared" si="17"/>
        <v>0.64881439046369449</v>
      </c>
      <c r="L188" s="2">
        <f t="shared" si="16"/>
        <v>4.8554372164090882</v>
      </c>
      <c r="M188" s="3">
        <f t="shared" si="18"/>
        <v>78.082720132362695</v>
      </c>
      <c r="N188" s="13">
        <f t="shared" si="21"/>
        <v>0.64881439046369449</v>
      </c>
      <c r="O188" s="3">
        <f t="shared" si="19"/>
        <v>0.64881439046369449</v>
      </c>
    </row>
    <row r="189" spans="9:15" x14ac:dyDescent="0.2">
      <c r="I189" s="5">
        <f t="shared" si="20"/>
        <v>1080</v>
      </c>
      <c r="J189" s="6">
        <f t="shared" si="15"/>
        <v>18</v>
      </c>
      <c r="K189" s="7">
        <f t="shared" si="17"/>
        <v>0.62633397224482479</v>
      </c>
      <c r="L189" s="2">
        <f t="shared" si="16"/>
        <v>4.8825625639867924</v>
      </c>
      <c r="M189" s="3">
        <f t="shared" si="18"/>
        <v>79.510950033126591</v>
      </c>
      <c r="N189" s="13">
        <f t="shared" si="21"/>
        <v>0.62633397224482479</v>
      </c>
      <c r="O189" s="3">
        <f t="shared" si="19"/>
        <v>0.62633397224482479</v>
      </c>
    </row>
    <row r="190" spans="9:15" x14ac:dyDescent="0.2">
      <c r="I190" s="5">
        <f t="shared" si="20"/>
        <v>1086</v>
      </c>
      <c r="J190" s="6">
        <f t="shared" si="15"/>
        <v>18.100000000000001</v>
      </c>
      <c r="K190" s="7">
        <f t="shared" si="17"/>
        <v>0.60463246585454966</v>
      </c>
      <c r="L190" s="2">
        <f t="shared" si="16"/>
        <v>4.9096879115644976</v>
      </c>
      <c r="M190" s="3">
        <f t="shared" si="18"/>
        <v>80.661419568314344</v>
      </c>
      <c r="N190" s="13">
        <f t="shared" si="21"/>
        <v>0.60463246585454966</v>
      </c>
      <c r="O190" s="3">
        <f t="shared" si="19"/>
        <v>0.60463246585454966</v>
      </c>
    </row>
    <row r="191" spans="9:15" x14ac:dyDescent="0.2">
      <c r="I191" s="5">
        <f t="shared" si="20"/>
        <v>1092</v>
      </c>
      <c r="J191" s="6">
        <f t="shared" si="15"/>
        <v>18.2</v>
      </c>
      <c r="K191" s="7">
        <f t="shared" si="17"/>
        <v>0.58368288319901929</v>
      </c>
      <c r="L191" s="2">
        <f t="shared" si="16"/>
        <v>4.9368132591422018</v>
      </c>
      <c r="M191" s="3">
        <f t="shared" si="18"/>
        <v>81.525787654282638</v>
      </c>
      <c r="N191" s="13">
        <f t="shared" si="21"/>
        <v>0.58368288319901929</v>
      </c>
      <c r="O191" s="3">
        <f t="shared" si="19"/>
        <v>0.58368288319901929</v>
      </c>
    </row>
    <row r="192" spans="9:15" x14ac:dyDescent="0.2">
      <c r="I192" s="5">
        <f t="shared" si="20"/>
        <v>1098</v>
      </c>
      <c r="J192" s="6">
        <f t="shared" si="15"/>
        <v>18.3</v>
      </c>
      <c r="K192" s="7">
        <f t="shared" si="17"/>
        <v>0.56345917128021927</v>
      </c>
      <c r="L192" s="2">
        <f t="shared" si="16"/>
        <v>4.9639386067199061</v>
      </c>
      <c r="M192" s="3">
        <f t="shared" si="18"/>
        <v>82.097787487536905</v>
      </c>
      <c r="N192" s="13">
        <f t="shared" si="21"/>
        <v>0.56345917128021927</v>
      </c>
      <c r="O192" s="3">
        <f t="shared" si="19"/>
        <v>0.56345917128021927</v>
      </c>
    </row>
    <row r="193" spans="9:15" x14ac:dyDescent="0.2">
      <c r="I193" s="5">
        <f t="shared" si="20"/>
        <v>1104</v>
      </c>
      <c r="J193" s="6">
        <f t="shared" si="15"/>
        <v>18.399999999999999</v>
      </c>
      <c r="K193" s="7">
        <f t="shared" si="17"/>
        <v>0.54393617979634568</v>
      </c>
      <c r="L193" s="2">
        <f t="shared" si="16"/>
        <v>4.9910639542976103</v>
      </c>
      <c r="M193" s="3">
        <f t="shared" si="18"/>
        <v>82.373271980034247</v>
      </c>
      <c r="N193" s="13">
        <f t="shared" si="21"/>
        <v>0.54393617979634568</v>
      </c>
      <c r="O193" s="3">
        <f t="shared" si="19"/>
        <v>0.54393617979634568</v>
      </c>
    </row>
    <row r="194" spans="9:15" x14ac:dyDescent="0.2">
      <c r="I194" s="5">
        <f t="shared" si="20"/>
        <v>1110</v>
      </c>
      <c r="J194" s="6">
        <f t="shared" si="15"/>
        <v>18.5</v>
      </c>
      <c r="K194" s="7">
        <f t="shared" si="17"/>
        <v>0.52508962986477414</v>
      </c>
      <c r="L194" s="2">
        <f t="shared" si="16"/>
        <v>5.0181893018753145</v>
      </c>
      <c r="M194" s="3">
        <f t="shared" si="18"/>
        <v>82.350243826218914</v>
      </c>
      <c r="N194" s="13">
        <f t="shared" si="21"/>
        <v>0.52508962986477414</v>
      </c>
      <c r="O194" s="3">
        <f t="shared" si="19"/>
        <v>0.52508962986477414</v>
      </c>
    </row>
    <row r="195" spans="9:15" x14ac:dyDescent="0.2">
      <c r="I195" s="5">
        <f t="shared" si="20"/>
        <v>1116</v>
      </c>
      <c r="J195" s="6">
        <f t="shared" si="15"/>
        <v>18.600000000000001</v>
      </c>
      <c r="K195" s="7">
        <f t="shared" si="17"/>
        <v>0.50689608382872531</v>
      </c>
      <c r="L195" s="2">
        <f t="shared" si="16"/>
        <v>5.0453146494530197</v>
      </c>
      <c r="M195" s="3">
        <f t="shared" si="18"/>
        <v>82.02886998379924</v>
      </c>
      <c r="N195" s="13">
        <f t="shared" si="21"/>
        <v>0.50689608382872531</v>
      </c>
      <c r="O195" s="3">
        <f t="shared" si="19"/>
        <v>0.50689608382872531</v>
      </c>
    </row>
    <row r="196" spans="9:15" x14ac:dyDescent="0.2">
      <c r="I196" s="5">
        <f t="shared" si="20"/>
        <v>1122</v>
      </c>
      <c r="J196" s="6">
        <f t="shared" si="15"/>
        <v>18.7</v>
      </c>
      <c r="K196" s="7">
        <f t="shared" si="17"/>
        <v>0.489332916110092</v>
      </c>
      <c r="L196" s="2">
        <f t="shared" si="16"/>
        <v>5.072439997030723</v>
      </c>
      <c r="M196" s="3">
        <f t="shared" si="18"/>
        <v>81.411480463278295</v>
      </c>
      <c r="N196" s="13">
        <f t="shared" si="21"/>
        <v>0.489332916110092</v>
      </c>
      <c r="O196" s="3">
        <f t="shared" si="19"/>
        <v>0.489332916110092</v>
      </c>
    </row>
    <row r="197" spans="9:15" x14ac:dyDescent="0.2">
      <c r="I197" s="5">
        <f t="shared" si="20"/>
        <v>1128</v>
      </c>
      <c r="J197" s="6">
        <f t="shared" si="15"/>
        <v>18.8</v>
      </c>
      <c r="K197" s="7">
        <f t="shared" si="17"/>
        <v>0.47237828507215768</v>
      </c>
      <c r="L197" s="2">
        <f t="shared" si="16"/>
        <v>5.0995653446084281</v>
      </c>
      <c r="M197" s="3">
        <f t="shared" si="18"/>
        <v>80.502551435013928</v>
      </c>
      <c r="N197" s="13">
        <f t="shared" si="21"/>
        <v>0.47237828507215768</v>
      </c>
      <c r="O197" s="3">
        <f t="shared" si="19"/>
        <v>0.47237828507215768</v>
      </c>
    </row>
    <row r="198" spans="9:15" x14ac:dyDescent="0.2">
      <c r="I198" s="5">
        <f t="shared" si="20"/>
        <v>1134</v>
      </c>
      <c r="J198" s="6">
        <f t="shared" si="15"/>
        <v>18.899999999999999</v>
      </c>
      <c r="K198" s="7">
        <f t="shared" si="17"/>
        <v>0.45601110585724353</v>
      </c>
      <c r="L198" s="2">
        <f t="shared" si="16"/>
        <v>5.1266906921861324</v>
      </c>
      <c r="M198" s="3">
        <f t="shared" si="18"/>
        <v>79.308672776285533</v>
      </c>
      <c r="N198" s="13">
        <f t="shared" si="21"/>
        <v>0.45601110585724353</v>
      </c>
      <c r="O198" s="3">
        <f t="shared" si="19"/>
        <v>0.45601110585724353</v>
      </c>
    </row>
    <row r="199" spans="9:15" x14ac:dyDescent="0.2">
      <c r="I199" s="5">
        <f t="shared" si="20"/>
        <v>1140</v>
      </c>
      <c r="J199" s="6">
        <f t="shared" si="15"/>
        <v>19</v>
      </c>
      <c r="K199" s="7">
        <f t="shared" si="17"/>
        <v>0.44021102416547658</v>
      </c>
      <c r="L199" s="2">
        <f t="shared" si="16"/>
        <v>5.1538160397638366</v>
      </c>
      <c r="M199" s="3">
        <f t="shared" si="18"/>
        <v>77.838500293655386</v>
      </c>
      <c r="N199" s="13">
        <f t="shared" si="21"/>
        <v>0.44021102416547658</v>
      </c>
      <c r="O199" s="3">
        <f t="shared" si="19"/>
        <v>0.44021102416547658</v>
      </c>
    </row>
    <row r="200" spans="9:15" x14ac:dyDescent="0.2">
      <c r="I200" s="5">
        <f t="shared" si="20"/>
        <v>1146</v>
      </c>
      <c r="J200" s="6">
        <f t="shared" si="15"/>
        <v>19.100000000000001</v>
      </c>
      <c r="K200" s="7">
        <f t="shared" si="17"/>
        <v>0.4249583909420912</v>
      </c>
      <c r="L200" s="2">
        <f t="shared" si="16"/>
        <v>5.1809413873415417</v>
      </c>
      <c r="M200" s="3">
        <f t="shared" si="18"/>
        <v>76.102692967020232</v>
      </c>
      <c r="N200" s="13">
        <f t="shared" si="21"/>
        <v>0.4249583909420912</v>
      </c>
      <c r="O200" s="3">
        <f t="shared" si="19"/>
        <v>0.4249583909420912</v>
      </c>
    </row>
    <row r="201" spans="9:15" x14ac:dyDescent="0.2">
      <c r="I201" s="5">
        <f t="shared" si="20"/>
        <v>1152</v>
      </c>
      <c r="J201" s="6">
        <f t="shared" ref="J201:J264" si="22">I201/60</f>
        <v>19.2</v>
      </c>
      <c r="K201" s="7">
        <f t="shared" si="17"/>
        <v>0.41023423794177261</v>
      </c>
      <c r="L201" s="2">
        <f t="shared" ref="L201:L264" si="23">J201/($F$22/60)</f>
        <v>5.2080667349192451</v>
      </c>
      <c r="M201" s="3">
        <f t="shared" si="18"/>
        <v>74.113835670344571</v>
      </c>
      <c r="N201" s="13">
        <f t="shared" si="21"/>
        <v>0.41023423794177261</v>
      </c>
      <c r="O201" s="3">
        <f t="shared" si="19"/>
        <v>0.41023423794177261</v>
      </c>
    </row>
    <row r="202" spans="9:15" x14ac:dyDescent="0.2">
      <c r="I202" s="5">
        <f t="shared" si="20"/>
        <v>1158</v>
      </c>
      <c r="J202" s="6">
        <f t="shared" si="22"/>
        <v>19.3</v>
      </c>
      <c r="K202" s="7">
        <f t="shared" ref="K202:K265" si="24">IF(I202&lt;$F$23,M202,N202)</f>
        <v>0.39602025413965641</v>
      </c>
      <c r="L202" s="2">
        <f t="shared" si="23"/>
        <v>5.2351920824969502</v>
      </c>
      <c r="M202" s="3">
        <f t="shared" ref="M202:M265" si="25">($F$11/2)*(1-COS((3.14*L202)))</f>
        <v>71.886347929359715</v>
      </c>
      <c r="N202" s="13">
        <f t="shared" si="21"/>
        <v>0.39602025413965641</v>
      </c>
      <c r="O202" s="3">
        <f t="shared" ref="O202:O265" si="26">IF(I202&lt;F$23,M202,N202)</f>
        <v>0.39602025413965641</v>
      </c>
    </row>
    <row r="203" spans="9:15" x14ac:dyDescent="0.2">
      <c r="I203" s="5">
        <f t="shared" ref="I203:I266" si="27">I202+$F$12</f>
        <v>1164</v>
      </c>
      <c r="J203" s="6">
        <f t="shared" si="22"/>
        <v>19.399999999999999</v>
      </c>
      <c r="K203" s="7">
        <f t="shared" si="24"/>
        <v>0.3822987629596597</v>
      </c>
      <c r="L203" s="2">
        <f t="shared" si="23"/>
        <v>5.2623174300746545</v>
      </c>
      <c r="M203" s="3">
        <f t="shared" si="25"/>
        <v>69.436379377753184</v>
      </c>
      <c r="N203" s="13">
        <f t="shared" si="21"/>
        <v>0.3822987629596597</v>
      </c>
      <c r="O203" s="3">
        <f t="shared" si="26"/>
        <v>0.3822987629596597</v>
      </c>
    </row>
    <row r="204" spans="9:15" x14ac:dyDescent="0.2">
      <c r="I204" s="5">
        <f t="shared" si="27"/>
        <v>1170</v>
      </c>
      <c r="J204" s="6">
        <f t="shared" si="22"/>
        <v>19.5</v>
      </c>
      <c r="K204" s="7">
        <f t="shared" si="24"/>
        <v>0.36905270029180215</v>
      </c>
      <c r="L204" s="2">
        <f t="shared" si="23"/>
        <v>5.2894427776523587</v>
      </c>
      <c r="M204" s="3">
        <f t="shared" si="25"/>
        <v>66.781692669804258</v>
      </c>
      <c r="N204" s="13">
        <f t="shared" si="21"/>
        <v>0.36905270029180215</v>
      </c>
      <c r="O204" s="3">
        <f t="shared" si="26"/>
        <v>0.36905270029180215</v>
      </c>
    </row>
    <row r="205" spans="9:15" x14ac:dyDescent="0.2">
      <c r="I205" s="5">
        <f t="shared" si="27"/>
        <v>1176</v>
      </c>
      <c r="J205" s="6">
        <f t="shared" si="22"/>
        <v>19.600000000000001</v>
      </c>
      <c r="K205" s="7">
        <f t="shared" si="24"/>
        <v>0.35626559327120455</v>
      </c>
      <c r="L205" s="2">
        <f t="shared" si="23"/>
        <v>5.3165681252300638</v>
      </c>
      <c r="M205" s="3">
        <f t="shared" si="25"/>
        <v>63.941534698368343</v>
      </c>
      <c r="N205" s="13">
        <f t="shared" si="21"/>
        <v>0.35626559327120455</v>
      </c>
      <c r="O205" s="3">
        <f t="shared" si="26"/>
        <v>0.35626559327120455</v>
      </c>
    </row>
    <row r="206" spans="9:15" x14ac:dyDescent="0.2">
      <c r="I206" s="5">
        <f t="shared" si="27"/>
        <v>1182</v>
      </c>
      <c r="J206" s="6">
        <f t="shared" si="22"/>
        <v>19.7</v>
      </c>
      <c r="K206" s="7">
        <f t="shared" si="24"/>
        <v>0.34392153979235623</v>
      </c>
      <c r="L206" s="2">
        <f t="shared" si="23"/>
        <v>5.3436934728077672</v>
      </c>
      <c r="M206" s="3">
        <f t="shared" si="25"/>
        <v>60.936497051901895</v>
      </c>
      <c r="N206" s="13">
        <f t="shared" si="21"/>
        <v>0.34392153979235623</v>
      </c>
      <c r="O206" s="3">
        <f t="shared" si="26"/>
        <v>0.34392153979235623</v>
      </c>
    </row>
    <row r="207" spans="9:15" x14ac:dyDescent="0.2">
      <c r="I207" s="5">
        <f t="shared" si="27"/>
        <v>1188</v>
      </c>
      <c r="J207" s="6">
        <f t="shared" si="22"/>
        <v>19.8</v>
      </c>
      <c r="K207" s="7">
        <f t="shared" si="24"/>
        <v>0.33200518873318102</v>
      </c>
      <c r="L207" s="2">
        <f t="shared" si="23"/>
        <v>5.3708188203854723</v>
      </c>
      <c r="M207" s="3">
        <f t="shared" si="25"/>
        <v>57.788366722231466</v>
      </c>
      <c r="N207" s="13">
        <f t="shared" si="21"/>
        <v>0.33200518873318102</v>
      </c>
      <c r="O207" s="3">
        <f t="shared" si="26"/>
        <v>0.33200518873318102</v>
      </c>
    </row>
    <row r="208" spans="9:15" x14ac:dyDescent="0.2">
      <c r="I208" s="5">
        <f t="shared" si="27"/>
        <v>1194</v>
      </c>
      <c r="J208" s="6">
        <f t="shared" si="22"/>
        <v>19.899999999999999</v>
      </c>
      <c r="K208" s="7">
        <f t="shared" si="24"/>
        <v>0.3205017208643155</v>
      </c>
      <c r="L208" s="2">
        <f t="shared" si="23"/>
        <v>5.3979441679631766</v>
      </c>
      <c r="M208" s="3">
        <f t="shared" si="25"/>
        <v>54.519968145464723</v>
      </c>
      <c r="N208" s="13">
        <f t="shared" si="21"/>
        <v>0.3205017208643155</v>
      </c>
      <c r="O208" s="3">
        <f t="shared" si="26"/>
        <v>0.3205017208643155</v>
      </c>
    </row>
    <row r="209" spans="9:15" x14ac:dyDescent="0.2">
      <c r="I209" s="5">
        <f t="shared" si="27"/>
        <v>1200</v>
      </c>
      <c r="J209" s="6">
        <f t="shared" si="22"/>
        <v>20</v>
      </c>
      <c r="K209" s="7">
        <f t="shared" si="24"/>
        <v>0.3093968304198419</v>
      </c>
      <c r="L209" s="2">
        <f t="shared" si="23"/>
        <v>5.4250695155408808</v>
      </c>
      <c r="M209" s="3">
        <f t="shared" si="25"/>
        <v>51.154997721266831</v>
      </c>
      <c r="N209" s="13">
        <f t="shared" si="21"/>
        <v>0.3093968304198419</v>
      </c>
      <c r="O209" s="3">
        <f t="shared" si="26"/>
        <v>0.3093968304198419</v>
      </c>
    </row>
    <row r="210" spans="9:15" x14ac:dyDescent="0.2">
      <c r="I210" s="5">
        <f t="shared" si="27"/>
        <v>1206</v>
      </c>
      <c r="J210" s="6">
        <f t="shared" si="22"/>
        <v>20.100000000000001</v>
      </c>
      <c r="K210" s="7">
        <f t="shared" si="24"/>
        <v>0.29867670730657336</v>
      </c>
      <c r="L210" s="2">
        <f t="shared" si="23"/>
        <v>5.4521948631185859</v>
      </c>
      <c r="M210" s="3">
        <f t="shared" si="25"/>
        <v>47.717852010264792</v>
      </c>
      <c r="N210" s="13">
        <f t="shared" si="21"/>
        <v>0.29867670730657336</v>
      </c>
      <c r="O210" s="3">
        <f t="shared" si="26"/>
        <v>0.29867670730657336</v>
      </c>
    </row>
    <row r="211" spans="9:15" x14ac:dyDescent="0.2">
      <c r="I211" s="5">
        <f t="shared" si="27"/>
        <v>1212</v>
      </c>
      <c r="J211" s="6">
        <f t="shared" si="22"/>
        <v>20.2</v>
      </c>
      <c r="K211" s="7">
        <f t="shared" si="24"/>
        <v>0.28832801992975993</v>
      </c>
      <c r="L211" s="2">
        <f t="shared" si="23"/>
        <v>5.4793202106962893</v>
      </c>
      <c r="M211" s="3">
        <f t="shared" si="25"/>
        <v>44.233450855177807</v>
      </c>
      <c r="N211" s="13">
        <f t="shared" si="21"/>
        <v>0.28832801992975993</v>
      </c>
      <c r="O211" s="3">
        <f t="shared" si="26"/>
        <v>0.28832801992975993</v>
      </c>
    </row>
    <row r="212" spans="9:15" x14ac:dyDescent="0.2">
      <c r="I212" s="5">
        <f t="shared" si="27"/>
        <v>1218</v>
      </c>
      <c r="J212" s="6">
        <f t="shared" si="22"/>
        <v>20.3</v>
      </c>
      <c r="K212" s="7">
        <f t="shared" si="24"/>
        <v>0.27833789861385083</v>
      </c>
      <c r="L212" s="2">
        <f t="shared" si="23"/>
        <v>5.5064455582739944</v>
      </c>
      <c r="M212" s="3">
        <f t="shared" si="25"/>
        <v>40.727056708067174</v>
      </c>
      <c r="N212" s="13">
        <f t="shared" si="21"/>
        <v>0.27833789861385083</v>
      </c>
      <c r="O212" s="3">
        <f t="shared" si="26"/>
        <v>0.27833789861385083</v>
      </c>
    </row>
    <row r="213" spans="9:15" x14ac:dyDescent="0.2">
      <c r="I213" s="5">
        <f t="shared" si="27"/>
        <v>1224</v>
      </c>
      <c r="J213" s="6">
        <f t="shared" si="22"/>
        <v>20.399999999999999</v>
      </c>
      <c r="K213" s="7">
        <f t="shared" si="24"/>
        <v>0.26869391959771233</v>
      </c>
      <c r="L213" s="2">
        <f t="shared" si="23"/>
        <v>5.5335709058516978</v>
      </c>
      <c r="M213" s="3">
        <f t="shared" si="25"/>
        <v>37.224091473618756</v>
      </c>
      <c r="N213" s="13">
        <f t="shared" si="21"/>
        <v>0.26869391959771233</v>
      </c>
      <c r="O213" s="3">
        <f t="shared" si="26"/>
        <v>0.26869391959771233</v>
      </c>
    </row>
    <row r="214" spans="9:15" x14ac:dyDescent="0.2">
      <c r="I214" s="5">
        <f t="shared" si="27"/>
        <v>1230</v>
      </c>
      <c r="J214" s="6">
        <f t="shared" si="22"/>
        <v>20.5</v>
      </c>
      <c r="K214" s="7">
        <f t="shared" si="24"/>
        <v>0.25938408958437503</v>
      </c>
      <c r="L214" s="2">
        <f t="shared" si="23"/>
        <v>5.5606962534294029</v>
      </c>
      <c r="M214" s="3">
        <f t="shared" si="25"/>
        <v>33.749952196365975</v>
      </c>
      <c r="N214" s="13">
        <f t="shared" si="21"/>
        <v>0.25938408958437503</v>
      </c>
      <c r="O214" s="3">
        <f t="shared" si="26"/>
        <v>0.25938408958437503</v>
      </c>
    </row>
    <row r="215" spans="9:15" x14ac:dyDescent="0.2">
      <c r="I215" s="5">
        <f t="shared" si="27"/>
        <v>1236</v>
      </c>
      <c r="J215" s="6">
        <f t="shared" si="22"/>
        <v>20.6</v>
      </c>
      <c r="K215" s="7">
        <f t="shared" si="24"/>
        <v>0.25039683082611836</v>
      </c>
      <c r="L215" s="2">
        <f t="shared" si="23"/>
        <v>5.587821601007108</v>
      </c>
      <c r="M215" s="3">
        <f t="shared" si="25"/>
        <v>30.329826928155061</v>
      </c>
      <c r="N215" s="13">
        <f t="shared" si="21"/>
        <v>0.25039683082611836</v>
      </c>
      <c r="O215" s="3">
        <f t="shared" si="26"/>
        <v>0.25039683082611836</v>
      </c>
    </row>
    <row r="216" spans="9:15" x14ac:dyDescent="0.2">
      <c r="I216" s="5">
        <f t="shared" si="27"/>
        <v>1242</v>
      </c>
      <c r="J216" s="6">
        <f t="shared" si="22"/>
        <v>20.7</v>
      </c>
      <c r="K216" s="7">
        <f t="shared" si="24"/>
        <v>0.24172096672632915</v>
      </c>
      <c r="L216" s="2">
        <f t="shared" si="23"/>
        <v>5.6149469485848114</v>
      </c>
      <c r="M216" s="3">
        <f t="shared" si="25"/>
        <v>26.988512110839181</v>
      </c>
      <c r="N216" s="13">
        <f t="shared" si="21"/>
        <v>0.24172096672632915</v>
      </c>
      <c r="O216" s="3">
        <f t="shared" si="26"/>
        <v>0.24172096672632915</v>
      </c>
    </row>
    <row r="217" spans="9:15" x14ac:dyDescent="0.2">
      <c r="I217" s="5">
        <f t="shared" si="27"/>
        <v>1248</v>
      </c>
      <c r="J217" s="6">
        <f t="shared" si="22"/>
        <v>20.8</v>
      </c>
      <c r="K217" s="7">
        <f t="shared" si="24"/>
        <v>0.23334570794023174</v>
      </c>
      <c r="L217" s="2">
        <f t="shared" si="23"/>
        <v>5.6420722961625165</v>
      </c>
      <c r="M217" s="3">
        <f t="shared" si="25"/>
        <v>23.750232798203971</v>
      </c>
      <c r="N217" s="13">
        <f t="shared" si="21"/>
        <v>0.23334570794023174</v>
      </c>
      <c r="O217" s="3">
        <f t="shared" si="26"/>
        <v>0.23334570794023174</v>
      </c>
    </row>
    <row r="218" spans="9:15" x14ac:dyDescent="0.2">
      <c r="I218" s="5">
        <f t="shared" si="27"/>
        <v>1254</v>
      </c>
      <c r="J218" s="6">
        <f t="shared" si="22"/>
        <v>20.9</v>
      </c>
      <c r="K218" s="7">
        <f t="shared" si="24"/>
        <v>0.22526063895721257</v>
      </c>
      <c r="L218" s="2">
        <f t="shared" si="23"/>
        <v>5.6691976437402198</v>
      </c>
      <c r="M218" s="3">
        <f t="shared" si="25"/>
        <v>20.638467020550504</v>
      </c>
      <c r="N218" s="13">
        <f t="shared" si="21"/>
        <v>0.22526063895721257</v>
      </c>
      <c r="O218" s="3">
        <f t="shared" si="26"/>
        <v>0.22526063895721257</v>
      </c>
    </row>
    <row r="219" spans="9:15" x14ac:dyDescent="0.2">
      <c r="I219" s="5">
        <f t="shared" si="27"/>
        <v>1260</v>
      </c>
      <c r="J219" s="6">
        <f t="shared" si="22"/>
        <v>21</v>
      </c>
      <c r="K219" s="7">
        <f t="shared" si="24"/>
        <v>0.21745570514803939</v>
      </c>
      <c r="L219" s="2">
        <f t="shared" si="23"/>
        <v>5.696322991317925</v>
      </c>
      <c r="M219" s="3">
        <f t="shared" si="25"/>
        <v>17.675775565309689</v>
      </c>
      <c r="N219" s="13">
        <f t="shared" si="21"/>
        <v>0.21745570514803939</v>
      </c>
      <c r="O219" s="3">
        <f t="shared" si="26"/>
        <v>0.21745570514803939</v>
      </c>
    </row>
    <row r="220" spans="9:15" x14ac:dyDescent="0.2">
      <c r="I220" s="5">
        <f t="shared" si="27"/>
        <v>1266</v>
      </c>
      <c r="J220" s="6">
        <f t="shared" si="22"/>
        <v>21.1</v>
      </c>
      <c r="K220" s="7">
        <f t="shared" si="24"/>
        <v>0.20992120026088101</v>
      </c>
      <c r="L220" s="2">
        <f t="shared" si="23"/>
        <v>5.7234483388956301</v>
      </c>
      <c r="M220" s="3">
        <f t="shared" si="25"/>
        <v>14.883638407814594</v>
      </c>
      <c r="N220" s="13">
        <f t="shared" si="21"/>
        <v>0.20992120026088101</v>
      </c>
      <c r="O220" s="3">
        <f t="shared" si="26"/>
        <v>0.20992120026088101</v>
      </c>
    </row>
    <row r="221" spans="9:15" x14ac:dyDescent="0.2">
      <c r="I221" s="5">
        <f t="shared" si="27"/>
        <v>1272</v>
      </c>
      <c r="J221" s="6">
        <f t="shared" si="22"/>
        <v>21.2</v>
      </c>
      <c r="K221" s="7">
        <f t="shared" si="24"/>
        <v>0.20264775435056617</v>
      </c>
      <c r="L221" s="2">
        <f t="shared" si="23"/>
        <v>5.7505736864733334</v>
      </c>
      <c r="M221" s="3">
        <f t="shared" si="25"/>
        <v>12.282298978127654</v>
      </c>
      <c r="N221" s="13">
        <f t="shared" si="21"/>
        <v>0.20264775435056617</v>
      </c>
      <c r="O221" s="3">
        <f t="shared" si="26"/>
        <v>0.20264775435056617</v>
      </c>
    </row>
    <row r="222" spans="9:15" x14ac:dyDescent="0.2">
      <c r="I222" s="5">
        <f t="shared" si="27"/>
        <v>1278</v>
      </c>
      <c r="J222" s="6">
        <f t="shared" si="22"/>
        <v>21.3</v>
      </c>
      <c r="K222" s="7">
        <f t="shared" si="24"/>
        <v>0.19562632212607461</v>
      </c>
      <c r="L222" s="2">
        <f t="shared" si="23"/>
        <v>5.7776990340510386</v>
      </c>
      <c r="M222" s="3">
        <f t="shared" si="25"/>
        <v>9.8906173930125796</v>
      </c>
      <c r="N222" s="13">
        <f t="shared" si="21"/>
        <v>0.19562632212607461</v>
      </c>
      <c r="O222" s="3">
        <f t="shared" si="26"/>
        <v>0.19562632212607461</v>
      </c>
    </row>
    <row r="223" spans="9:15" x14ac:dyDescent="0.2">
      <c r="I223" s="5">
        <f t="shared" si="27"/>
        <v>1284</v>
      </c>
      <c r="J223" s="6">
        <f t="shared" si="22"/>
        <v>21.4</v>
      </c>
      <c r="K223" s="7">
        <f t="shared" si="24"/>
        <v>0.18884817170177476</v>
      </c>
      <c r="L223" s="2">
        <f t="shared" si="23"/>
        <v>5.8048243816287419</v>
      </c>
      <c r="M223" s="3">
        <f t="shared" si="25"/>
        <v>7.7259337171471634</v>
      </c>
      <c r="N223" s="13">
        <f t="shared" si="21"/>
        <v>0.18884817170177476</v>
      </c>
      <c r="O223" s="3">
        <f t="shared" si="26"/>
        <v>0.18884817170177476</v>
      </c>
    </row>
    <row r="224" spans="9:15" x14ac:dyDescent="0.2">
      <c r="I224" s="5">
        <f t="shared" si="27"/>
        <v>1290</v>
      </c>
      <c r="J224" s="6">
        <f t="shared" si="22"/>
        <v>21.5</v>
      </c>
      <c r="K224" s="7">
        <f t="shared" si="24"/>
        <v>0.18230487373840659</v>
      </c>
      <c r="L224" s="2">
        <f t="shared" si="23"/>
        <v>5.8319497292064471</v>
      </c>
      <c r="M224" s="3">
        <f t="shared" si="25"/>
        <v>5.803942244946839</v>
      </c>
      <c r="N224" s="13">
        <f t="shared" si="21"/>
        <v>0.18230487373840659</v>
      </c>
      <c r="O224" s="3">
        <f t="shared" si="26"/>
        <v>0.18230487373840659</v>
      </c>
    </row>
    <row r="225" spans="9:15" x14ac:dyDescent="0.2">
      <c r="I225" s="5">
        <f t="shared" si="27"/>
        <v>1296</v>
      </c>
      <c r="J225" s="6">
        <f t="shared" si="22"/>
        <v>21.6</v>
      </c>
      <c r="K225" s="7">
        <f t="shared" si="24"/>
        <v>0.17598829096032007</v>
      </c>
      <c r="L225" s="2">
        <f t="shared" si="23"/>
        <v>5.8590750767841522</v>
      </c>
      <c r="M225" s="3">
        <f t="shared" si="25"/>
        <v>4.1385777144823628</v>
      </c>
      <c r="N225" s="13">
        <f t="shared" si="21"/>
        <v>0.17598829096032007</v>
      </c>
      <c r="O225" s="3">
        <f t="shared" si="26"/>
        <v>0.17598829096032007</v>
      </c>
    </row>
    <row r="226" spans="9:15" x14ac:dyDescent="0.2">
      <c r="I226" s="5">
        <f t="shared" si="27"/>
        <v>1302</v>
      </c>
      <c r="J226" s="6">
        <f t="shared" si="22"/>
        <v>21.7</v>
      </c>
      <c r="K226" s="7">
        <f t="shared" si="24"/>
        <v>0.16989056803591859</v>
      </c>
      <c r="L226" s="2">
        <f t="shared" si="23"/>
        <v>5.8862004243618555</v>
      </c>
      <c r="M226" s="3">
        <f t="shared" si="25"/>
        <v>2.7419142784544386</v>
      </c>
      <c r="N226" s="13">
        <f t="shared" ref="N226:N289" si="28">(4.34*($F$11))*EXP(-1.3*(L226))</f>
        <v>0.16989056803591859</v>
      </c>
      <c r="O226" s="3">
        <f t="shared" si="26"/>
        <v>0.16989056803591859</v>
      </c>
    </row>
    <row r="227" spans="9:15" x14ac:dyDescent="0.2">
      <c r="I227" s="5">
        <f t="shared" si="27"/>
        <v>1308</v>
      </c>
      <c r="J227" s="6">
        <f t="shared" si="22"/>
        <v>21.8</v>
      </c>
      <c r="K227" s="7">
        <f t="shared" si="24"/>
        <v>0.16400412180873261</v>
      </c>
      <c r="L227" s="2">
        <f t="shared" si="23"/>
        <v>5.9133257719395607</v>
      </c>
      <c r="M227" s="3">
        <f t="shared" si="25"/>
        <v>1.6240779647018158</v>
      </c>
      <c r="N227" s="13">
        <f t="shared" si="28"/>
        <v>0.16400412180873261</v>
      </c>
      <c r="O227" s="3">
        <f t="shared" si="26"/>
        <v>0.16400412180873261</v>
      </c>
    </row>
    <row r="228" spans="9:15" x14ac:dyDescent="0.2">
      <c r="I228" s="5">
        <f t="shared" si="27"/>
        <v>1314</v>
      </c>
      <c r="J228" s="6">
        <f t="shared" si="22"/>
        <v>21.9</v>
      </c>
      <c r="K228" s="7">
        <f t="shared" si="24"/>
        <v>0.15832163186697329</v>
      </c>
      <c r="L228" s="2">
        <f t="shared" si="23"/>
        <v>5.940451119517264</v>
      </c>
      <c r="M228" s="3">
        <f t="shared" si="25"/>
        <v>0.79317326092066676</v>
      </c>
      <c r="N228" s="13">
        <f t="shared" si="28"/>
        <v>0.15832163186697329</v>
      </c>
      <c r="O228" s="3">
        <f t="shared" si="26"/>
        <v>0.15832163186697329</v>
      </c>
    </row>
    <row r="229" spans="9:15" x14ac:dyDescent="0.2">
      <c r="I229" s="5">
        <f t="shared" si="27"/>
        <v>1320</v>
      </c>
      <c r="J229" s="6">
        <f t="shared" si="22"/>
        <v>22</v>
      </c>
      <c r="K229" s="7">
        <f t="shared" si="24"/>
        <v>0.15283603143983107</v>
      </c>
      <c r="L229" s="2">
        <f t="shared" si="23"/>
        <v>5.9675764670949691</v>
      </c>
      <c r="M229" s="3">
        <f t="shared" si="25"/>
        <v>0.25522435586320391</v>
      </c>
      <c r="N229" s="13">
        <f t="shared" si="28"/>
        <v>0.15283603143983107</v>
      </c>
      <c r="O229" s="3">
        <f t="shared" si="26"/>
        <v>0.15283603143983107</v>
      </c>
    </row>
    <row r="230" spans="9:15" x14ac:dyDescent="0.2">
      <c r="I230" s="5">
        <f t="shared" si="27"/>
        <v>1326</v>
      </c>
      <c r="J230" s="6">
        <f t="shared" si="22"/>
        <v>22.1</v>
      </c>
      <c r="K230" s="7">
        <f t="shared" si="24"/>
        <v>0.14754049860921029</v>
      </c>
      <c r="L230" s="2">
        <f t="shared" si="23"/>
        <v>5.9947018146726734</v>
      </c>
      <c r="M230" s="3">
        <f t="shared" si="25"/>
        <v>1.4131463029816738E-2</v>
      </c>
      <c r="N230" s="13">
        <f t="shared" si="28"/>
        <v>0.14754049860921029</v>
      </c>
      <c r="O230" s="3">
        <f t="shared" si="26"/>
        <v>0.14754049860921029</v>
      </c>
    </row>
    <row r="231" spans="9:15" x14ac:dyDescent="0.2">
      <c r="I231" s="5">
        <f t="shared" si="27"/>
        <v>1332</v>
      </c>
      <c r="J231" s="6">
        <f t="shared" si="22"/>
        <v>22.2</v>
      </c>
      <c r="K231" s="7">
        <f t="shared" si="24"/>
        <v>0.14242844782595748</v>
      </c>
      <c r="L231" s="2">
        <f t="shared" si="23"/>
        <v>6.0218271622503776</v>
      </c>
      <c r="M231" s="3">
        <f t="shared" si="25"/>
        <v>7.1642543512381932E-2</v>
      </c>
      <c r="N231" s="13">
        <f t="shared" si="28"/>
        <v>0.14242844782595748</v>
      </c>
      <c r="O231" s="3">
        <f t="shared" si="26"/>
        <v>0.14242844782595748</v>
      </c>
    </row>
    <row r="232" spans="9:15" x14ac:dyDescent="0.2">
      <c r="I232" s="5">
        <f t="shared" si="27"/>
        <v>1338</v>
      </c>
      <c r="J232" s="6">
        <f t="shared" si="22"/>
        <v>22.3</v>
      </c>
      <c r="K232" s="7">
        <f t="shared" si="24"/>
        <v>0.1374935217200432</v>
      </c>
      <c r="L232" s="2">
        <f t="shared" si="23"/>
        <v>6.0489525098280827</v>
      </c>
      <c r="M232" s="3">
        <f t="shared" si="25"/>
        <v>0.42734063300370534</v>
      </c>
      <c r="N232" s="13">
        <f t="shared" si="28"/>
        <v>0.1374935217200432</v>
      </c>
      <c r="O232" s="3">
        <f t="shared" si="26"/>
        <v>0.1374935217200432</v>
      </c>
    </row>
    <row r="233" spans="9:15" x14ac:dyDescent="0.2">
      <c r="I233" s="5">
        <f t="shared" si="27"/>
        <v>1344</v>
      </c>
      <c r="J233" s="6">
        <f t="shared" si="22"/>
        <v>22.4</v>
      </c>
      <c r="K233" s="7">
        <f t="shared" si="24"/>
        <v>0.13272958319450784</v>
      </c>
      <c r="L233" s="2">
        <f t="shared" si="23"/>
        <v>6.0760778574057861</v>
      </c>
      <c r="M233" s="3">
        <f t="shared" si="25"/>
        <v>1.0786468648536864</v>
      </c>
      <c r="N233" s="13">
        <f t="shared" si="28"/>
        <v>0.13272958319450784</v>
      </c>
      <c r="O233" s="3">
        <f t="shared" si="26"/>
        <v>0.13272958319450784</v>
      </c>
    </row>
    <row r="234" spans="9:15" x14ac:dyDescent="0.2">
      <c r="I234" s="5">
        <f t="shared" si="27"/>
        <v>1350</v>
      </c>
      <c r="J234" s="6">
        <f t="shared" si="22"/>
        <v>22.5</v>
      </c>
      <c r="K234" s="7">
        <f t="shared" si="24"/>
        <v>0.12813070779333743</v>
      </c>
      <c r="L234" s="2">
        <f t="shared" si="23"/>
        <v>6.1032032049834912</v>
      </c>
      <c r="M234" s="3">
        <f t="shared" si="25"/>
        <v>2.0208391672551316</v>
      </c>
      <c r="N234" s="13">
        <f t="shared" si="28"/>
        <v>0.12813070779333743</v>
      </c>
      <c r="O234" s="3">
        <f t="shared" si="26"/>
        <v>0.12813070779333743</v>
      </c>
    </row>
    <row r="235" spans="9:15" x14ac:dyDescent="0.2">
      <c r="I235" s="5">
        <f t="shared" si="27"/>
        <v>1356</v>
      </c>
      <c r="J235" s="6">
        <f t="shared" si="22"/>
        <v>22.6</v>
      </c>
      <c r="K235" s="7">
        <f t="shared" si="24"/>
        <v>0.12369117633378472</v>
      </c>
      <c r="L235" s="2">
        <f t="shared" si="23"/>
        <v>6.1303285525611955</v>
      </c>
      <c r="M235" s="3">
        <f t="shared" si="25"/>
        <v>3.2470864990009511</v>
      </c>
      <c r="N235" s="13">
        <f t="shared" si="28"/>
        <v>0.12369117633378472</v>
      </c>
      <c r="O235" s="3">
        <f t="shared" si="26"/>
        <v>0.12369117633378472</v>
      </c>
    </row>
    <row r="236" spans="9:15" x14ac:dyDescent="0.2">
      <c r="I236" s="5">
        <f t="shared" si="27"/>
        <v>1362</v>
      </c>
      <c r="J236" s="6">
        <f t="shared" si="22"/>
        <v>22.7</v>
      </c>
      <c r="K236" s="7">
        <f t="shared" si="24"/>
        <v>0.11940546779396605</v>
      </c>
      <c r="L236" s="2">
        <f t="shared" si="23"/>
        <v>6.1574539001388997</v>
      </c>
      <c r="M236" s="3">
        <f t="shared" si="25"/>
        <v>4.7484983755988397</v>
      </c>
      <c r="N236" s="13">
        <f t="shared" si="28"/>
        <v>0.11940546779396605</v>
      </c>
      <c r="O236" s="3">
        <f t="shared" si="26"/>
        <v>0.11940546779396605</v>
      </c>
    </row>
    <row r="237" spans="9:15" x14ac:dyDescent="0.2">
      <c r="I237" s="5">
        <f t="shared" si="27"/>
        <v>1368</v>
      </c>
      <c r="J237" s="6">
        <f t="shared" si="22"/>
        <v>22.8</v>
      </c>
      <c r="K237" s="7">
        <f t="shared" si="24"/>
        <v>0.11526825244689316</v>
      </c>
      <c r="L237" s="2">
        <f t="shared" si="23"/>
        <v>6.1845792477166048</v>
      </c>
      <c r="M237" s="3">
        <f t="shared" si="25"/>
        <v>6.5141893266713753</v>
      </c>
      <c r="N237" s="13">
        <f t="shared" si="28"/>
        <v>0.11526825244689316</v>
      </c>
      <c r="O237" s="3">
        <f t="shared" si="26"/>
        <v>0.11526825244689316</v>
      </c>
    </row>
    <row r="238" spans="9:15" x14ac:dyDescent="0.2">
      <c r="I238" s="5">
        <f t="shared" si="27"/>
        <v>1374</v>
      </c>
      <c r="J238" s="6">
        <f t="shared" si="22"/>
        <v>22.9</v>
      </c>
      <c r="K238" s="7">
        <f t="shared" si="24"/>
        <v>0.11127438523239985</v>
      </c>
      <c r="L238" s="2">
        <f t="shared" si="23"/>
        <v>6.2117045952943082</v>
      </c>
      <c r="M238" s="3">
        <f t="shared" si="25"/>
        <v>8.5313578173140101</v>
      </c>
      <c r="N238" s="13">
        <f t="shared" si="28"/>
        <v>0.11127438523239985</v>
      </c>
      <c r="O238" s="3">
        <f t="shared" si="26"/>
        <v>0.11127438523239985</v>
      </c>
    </row>
    <row r="239" spans="9:15" x14ac:dyDescent="0.2">
      <c r="I239" s="5">
        <f t="shared" si="27"/>
        <v>1380</v>
      </c>
      <c r="J239" s="6">
        <f t="shared" si="22"/>
        <v>23</v>
      </c>
      <c r="K239" s="7">
        <f t="shared" si="24"/>
        <v>0.10741889935872137</v>
      </c>
      <c r="L239" s="2">
        <f t="shared" si="23"/>
        <v>6.2388299428720133</v>
      </c>
      <c r="M239" s="3">
        <f t="shared" si="25"/>
        <v>10.785379061221619</v>
      </c>
      <c r="N239" s="13">
        <f t="shared" si="28"/>
        <v>0.10741889935872137</v>
      </c>
      <c r="O239" s="3">
        <f t="shared" si="26"/>
        <v>0.10741889935872137</v>
      </c>
    </row>
    <row r="240" spans="9:15" x14ac:dyDescent="0.2">
      <c r="I240" s="5">
        <f t="shared" si="27"/>
        <v>1386</v>
      </c>
      <c r="J240" s="6">
        <f t="shared" si="22"/>
        <v>23.1</v>
      </c>
      <c r="K240" s="7">
        <f t="shared" si="24"/>
        <v>0.10369700012576985</v>
      </c>
      <c r="L240" s="2">
        <f t="shared" si="23"/>
        <v>6.2659552904497176</v>
      </c>
      <c r="M240" s="3">
        <f t="shared" si="25"/>
        <v>13.259911052670359</v>
      </c>
      <c r="N240" s="13">
        <f t="shared" si="28"/>
        <v>0.10369700012576985</v>
      </c>
      <c r="O240" s="3">
        <f t="shared" si="26"/>
        <v>0.10369700012576985</v>
      </c>
    </row>
    <row r="241" spans="9:15" x14ac:dyDescent="0.2">
      <c r="I241" s="5">
        <f t="shared" si="27"/>
        <v>1392</v>
      </c>
      <c r="J241" s="6">
        <f t="shared" si="22"/>
        <v>23.2</v>
      </c>
      <c r="K241" s="7">
        <f t="shared" si="24"/>
        <v>0.10010405896242196</v>
      </c>
      <c r="L241" s="2">
        <f t="shared" si="23"/>
        <v>6.2930806380274218</v>
      </c>
      <c r="M241" s="3">
        <f t="shared" si="25"/>
        <v>15.937013048609357</v>
      </c>
      <c r="N241" s="13">
        <f t="shared" si="28"/>
        <v>0.10010405896242196</v>
      </c>
      <c r="O241" s="3">
        <f t="shared" si="26"/>
        <v>0.10010405896242196</v>
      </c>
    </row>
    <row r="242" spans="9:15" x14ac:dyDescent="0.2">
      <c r="I242" s="5">
        <f t="shared" si="27"/>
        <v>1398</v>
      </c>
      <c r="J242" s="6">
        <f t="shared" si="22"/>
        <v>23.3</v>
      </c>
      <c r="K242" s="7">
        <f t="shared" si="24"/>
        <v>9.6635607670407089E-2</v>
      </c>
      <c r="L242" s="2">
        <f t="shared" si="23"/>
        <v>6.320205985605126</v>
      </c>
      <c r="M242" s="3">
        <f t="shared" si="25"/>
        <v>18.79727564184758</v>
      </c>
      <c r="N242" s="13">
        <f t="shared" si="28"/>
        <v>9.6635607670407089E-2</v>
      </c>
      <c r="O242" s="3">
        <f t="shared" si="26"/>
        <v>9.6635607670407089E-2</v>
      </c>
    </row>
    <row r="243" spans="9:15" x14ac:dyDescent="0.2">
      <c r="I243" s="5">
        <f t="shared" si="27"/>
        <v>1404</v>
      </c>
      <c r="J243" s="6">
        <f t="shared" si="22"/>
        <v>23.4</v>
      </c>
      <c r="K243" s="7">
        <f t="shared" si="24"/>
        <v>9.3287332867635242E-2</v>
      </c>
      <c r="L243" s="2">
        <f t="shared" si="23"/>
        <v>6.3473313331828303</v>
      </c>
      <c r="M243" s="3">
        <f t="shared" si="25"/>
        <v>21.819961482283858</v>
      </c>
      <c r="N243" s="13">
        <f t="shared" si="28"/>
        <v>9.3287332867635242E-2</v>
      </c>
      <c r="O243" s="3">
        <f t="shared" si="26"/>
        <v>9.3287332867635242E-2</v>
      </c>
    </row>
    <row r="244" spans="9:15" x14ac:dyDescent="0.2">
      <c r="I244" s="5">
        <f t="shared" si="27"/>
        <v>1410</v>
      </c>
      <c r="J244" s="6">
        <f t="shared" si="22"/>
        <v>23.5</v>
      </c>
      <c r="K244" s="7">
        <f t="shared" si="24"/>
        <v>9.0055070624054823E-2</v>
      </c>
      <c r="L244" s="2">
        <f t="shared" si="23"/>
        <v>6.3744566807605354</v>
      </c>
      <c r="M244" s="3">
        <f t="shared" si="25"/>
        <v>24.983155625931264</v>
      </c>
      <c r="N244" s="13">
        <f t="shared" si="28"/>
        <v>9.0055070624054823E-2</v>
      </c>
      <c r="O244" s="3">
        <f t="shared" si="26"/>
        <v>9.0055070624054823E-2</v>
      </c>
    </row>
    <row r="245" spans="9:15" x14ac:dyDescent="0.2">
      <c r="I245" s="5">
        <f t="shared" si="27"/>
        <v>1416</v>
      </c>
      <c r="J245" s="6">
        <f t="shared" si="22"/>
        <v>23.6</v>
      </c>
      <c r="K245" s="7">
        <f t="shared" si="24"/>
        <v>8.6934801283370569E-2</v>
      </c>
      <c r="L245" s="2">
        <f t="shared" si="23"/>
        <v>6.4015820283382396</v>
      </c>
      <c r="M245" s="3">
        <f t="shared" si="25"/>
        <v>28.263924421680439</v>
      </c>
      <c r="N245" s="13">
        <f t="shared" si="28"/>
        <v>8.6934801283370569E-2</v>
      </c>
      <c r="O245" s="3">
        <f t="shared" si="26"/>
        <v>8.6934801283370569E-2</v>
      </c>
    </row>
    <row r="246" spans="9:15" x14ac:dyDescent="0.2">
      <c r="I246" s="5">
        <f t="shared" si="27"/>
        <v>1422</v>
      </c>
      <c r="J246" s="6">
        <f t="shared" si="22"/>
        <v>23.7</v>
      </c>
      <c r="K246" s="7">
        <f t="shared" si="24"/>
        <v>8.3922644464179533E-2</v>
      </c>
      <c r="L246" s="2">
        <f t="shared" si="23"/>
        <v>6.4287073759159439</v>
      </c>
      <c r="M246" s="3">
        <f t="shared" si="25"/>
        <v>31.638481783848427</v>
      </c>
      <c r="N246" s="13">
        <f t="shared" si="28"/>
        <v>8.3922644464179533E-2</v>
      </c>
      <c r="O246" s="3">
        <f t="shared" si="26"/>
        <v>8.3922644464179533E-2</v>
      </c>
    </row>
    <row r="247" spans="9:15" x14ac:dyDescent="0.2">
      <c r="I247" s="5">
        <f t="shared" si="27"/>
        <v>1428</v>
      </c>
      <c r="J247" s="6">
        <f t="shared" si="22"/>
        <v>23.8</v>
      </c>
      <c r="K247" s="7">
        <f t="shared" si="24"/>
        <v>8.1014854234311262E-2</v>
      </c>
      <c r="L247" s="2">
        <f t="shared" si="23"/>
        <v>6.4558327234936481</v>
      </c>
      <c r="M247" s="3">
        <f t="shared" si="25"/>
        <v>35.082361645011879</v>
      </c>
      <c r="N247" s="13">
        <f t="shared" si="28"/>
        <v>8.1014854234311262E-2</v>
      </c>
      <c r="O247" s="3">
        <f t="shared" si="26"/>
        <v>8.1014854234311262E-2</v>
      </c>
    </row>
    <row r="248" spans="9:15" x14ac:dyDescent="0.2">
      <c r="I248" s="5">
        <f t="shared" si="27"/>
        <v>1434</v>
      </c>
      <c r="J248" s="6">
        <f t="shared" si="22"/>
        <v>23.9</v>
      </c>
      <c r="K248" s="7">
        <f t="shared" si="24"/>
        <v>7.8207814452369059E-2</v>
      </c>
      <c r="L248" s="2">
        <f t="shared" si="23"/>
        <v>6.4829580710713524</v>
      </c>
      <c r="M248" s="3">
        <f t="shared" si="25"/>
        <v>38.570595338812609</v>
      </c>
      <c r="N248" s="13">
        <f t="shared" si="28"/>
        <v>7.8207814452369059E-2</v>
      </c>
      <c r="O248" s="3">
        <f t="shared" si="26"/>
        <v>7.8207814452369059E-2</v>
      </c>
    </row>
    <row r="249" spans="9:15" x14ac:dyDescent="0.2">
      <c r="I249" s="5">
        <f t="shared" si="27"/>
        <v>1440</v>
      </c>
      <c r="J249" s="6">
        <f t="shared" si="22"/>
        <v>24</v>
      </c>
      <c r="K249" s="7">
        <f t="shared" si="24"/>
        <v>7.5498034270680262E-2</v>
      </c>
      <c r="L249" s="2">
        <f t="shared" si="23"/>
        <v>6.5100834186490575</v>
      </c>
      <c r="M249" s="3">
        <f t="shared" si="25"/>
        <v>42.077892626685198</v>
      </c>
      <c r="N249" s="13">
        <f t="shared" si="28"/>
        <v>7.5498034270680262E-2</v>
      </c>
      <c r="O249" s="3">
        <f t="shared" si="26"/>
        <v>7.5498034270680262E-2</v>
      </c>
    </row>
    <row r="250" spans="9:15" x14ac:dyDescent="0.2">
      <c r="I250" s="5">
        <f t="shared" si="27"/>
        <v>1446</v>
      </c>
      <c r="J250" s="6">
        <f t="shared" si="22"/>
        <v>24.1</v>
      </c>
      <c r="K250" s="7">
        <f t="shared" si="24"/>
        <v>7.2882143794060966E-2</v>
      </c>
      <c r="L250" s="2">
        <f t="shared" si="23"/>
        <v>6.5372087662267617</v>
      </c>
      <c r="M250" s="3">
        <f t="shared" si="25"/>
        <v>45.578825056032649</v>
      </c>
      <c r="N250" s="13">
        <f t="shared" si="28"/>
        <v>7.2882143794060966E-2</v>
      </c>
      <c r="O250" s="3">
        <f t="shared" si="26"/>
        <v>7.2882143794060966E-2</v>
      </c>
    </row>
    <row r="251" spans="9:15" x14ac:dyDescent="0.2">
      <c r="I251" s="5">
        <f t="shared" si="27"/>
        <v>1452</v>
      </c>
      <c r="J251" s="6">
        <f t="shared" si="22"/>
        <v>24.2</v>
      </c>
      <c r="K251" s="7">
        <f t="shared" si="24"/>
        <v>7.0356889888999852E-2</v>
      </c>
      <c r="L251" s="2">
        <f t="shared" si="23"/>
        <v>6.564334113804466</v>
      </c>
      <c r="M251" s="3">
        <f t="shared" si="25"/>
        <v>49.048010320475242</v>
      </c>
      <c r="N251" s="13">
        <f t="shared" si="28"/>
        <v>7.0356889888999852E-2</v>
      </c>
      <c r="O251" s="3">
        <f t="shared" si="26"/>
        <v>7.0356889888999852E-2</v>
      </c>
    </row>
    <row r="252" spans="9:15" x14ac:dyDescent="0.2">
      <c r="I252" s="5">
        <f t="shared" si="27"/>
        <v>1458</v>
      </c>
      <c r="J252" s="6">
        <f t="shared" si="22"/>
        <v>24.3</v>
      </c>
      <c r="K252" s="7">
        <f t="shared" si="24"/>
        <v>6.791913213804536E-2</v>
      </c>
      <c r="L252" s="2">
        <f t="shared" si="23"/>
        <v>6.5914594613821702</v>
      </c>
      <c r="M252" s="3">
        <f t="shared" si="25"/>
        <v>52.460296285532934</v>
      </c>
      <c r="N252" s="13">
        <f t="shared" si="28"/>
        <v>6.791913213804536E-2</v>
      </c>
      <c r="O252" s="3">
        <f t="shared" si="26"/>
        <v>6.791913213804536E-2</v>
      </c>
    </row>
    <row r="253" spans="9:15" x14ac:dyDescent="0.2">
      <c r="I253" s="5">
        <f t="shared" si="27"/>
        <v>1464</v>
      </c>
      <c r="J253" s="6">
        <f t="shared" si="22"/>
        <v>24.4</v>
      </c>
      <c r="K253" s="7">
        <f t="shared" si="24"/>
        <v>6.5565838934368542E-2</v>
      </c>
      <c r="L253" s="2">
        <f t="shared" si="23"/>
        <v>6.6185848089598744</v>
      </c>
      <c r="M253" s="3">
        <f t="shared" si="25"/>
        <v>55.790943345523893</v>
      </c>
      <c r="N253" s="13">
        <f t="shared" si="28"/>
        <v>6.5565838934368542E-2</v>
      </c>
      <c r="O253" s="3">
        <f t="shared" si="26"/>
        <v>6.5565838934368542E-2</v>
      </c>
    </row>
    <row r="254" spans="9:15" x14ac:dyDescent="0.2">
      <c r="I254" s="5">
        <f t="shared" si="27"/>
        <v>1470</v>
      </c>
      <c r="J254" s="6">
        <f t="shared" si="22"/>
        <v>24.5</v>
      </c>
      <c r="K254" s="7">
        <f t="shared" si="24"/>
        <v>6.3294083711642593E-2</v>
      </c>
      <c r="L254" s="2">
        <f t="shared" si="23"/>
        <v>6.6457101565375787</v>
      </c>
      <c r="M254" s="3">
        <f t="shared" si="25"/>
        <v>59.015803789567073</v>
      </c>
      <c r="N254" s="13">
        <f t="shared" si="28"/>
        <v>6.3294083711642593E-2</v>
      </c>
      <c r="O254" s="3">
        <f t="shared" si="26"/>
        <v>6.3294083711642593E-2</v>
      </c>
    </row>
    <row r="255" spans="9:15" x14ac:dyDescent="0.2">
      <c r="I255" s="5">
        <f t="shared" si="27"/>
        <v>1476</v>
      </c>
      <c r="J255" s="6">
        <f t="shared" si="22"/>
        <v>24.6</v>
      </c>
      <c r="K255" s="7">
        <f t="shared" si="24"/>
        <v>6.1101041304551337E-2</v>
      </c>
      <c r="L255" s="2">
        <f t="shared" si="23"/>
        <v>6.6728355041152838</v>
      </c>
      <c r="M255" s="3">
        <f t="shared" si="25"/>
        <v>62.111496876253163</v>
      </c>
      <c r="N255" s="13">
        <f t="shared" si="28"/>
        <v>6.1101041304551337E-2</v>
      </c>
      <c r="O255" s="3">
        <f t="shared" si="26"/>
        <v>6.1101041304551337E-2</v>
      </c>
    </row>
    <row r="256" spans="9:15" x14ac:dyDescent="0.2">
      <c r="I256" s="5">
        <f t="shared" si="27"/>
        <v>1482</v>
      </c>
      <c r="J256" s="6">
        <f t="shared" si="22"/>
        <v>24.7</v>
      </c>
      <c r="K256" s="7">
        <f t="shared" si="24"/>
        <v>5.8983984435401017E-2</v>
      </c>
      <c r="L256" s="2">
        <f t="shared" si="23"/>
        <v>6.6999608516929881</v>
      </c>
      <c r="M256" s="3">
        <f t="shared" si="25"/>
        <v>65.055578347667904</v>
      </c>
      <c r="N256" s="13">
        <f t="shared" si="28"/>
        <v>5.8983984435401017E-2</v>
      </c>
      <c r="O256" s="3">
        <f t="shared" si="26"/>
        <v>5.8983984435401017E-2</v>
      </c>
    </row>
    <row r="257" spans="9:15" x14ac:dyDescent="0.2">
      <c r="I257" s="5">
        <f t="shared" si="27"/>
        <v>1488</v>
      </c>
      <c r="J257" s="6">
        <f t="shared" si="22"/>
        <v>24.8</v>
      </c>
      <c r="K257" s="7">
        <f t="shared" si="24"/>
        <v>5.6940280322464405E-2</v>
      </c>
      <c r="L257" s="2">
        <f t="shared" si="23"/>
        <v>6.7270861992706923</v>
      </c>
      <c r="M257" s="3">
        <f t="shared" si="25"/>
        <v>67.826703153765138</v>
      </c>
      <c r="N257" s="13">
        <f t="shared" si="28"/>
        <v>5.6940280322464405E-2</v>
      </c>
      <c r="O257" s="3">
        <f t="shared" si="26"/>
        <v>5.6940280322464405E-2</v>
      </c>
    </row>
    <row r="258" spans="9:15" x14ac:dyDescent="0.2">
      <c r="I258" s="5">
        <f t="shared" si="27"/>
        <v>1494</v>
      </c>
      <c r="J258" s="6">
        <f t="shared" si="22"/>
        <v>24.9</v>
      </c>
      <c r="K258" s="7">
        <f t="shared" si="24"/>
        <v>5.4967387405841735E-2</v>
      </c>
      <c r="L258" s="2">
        <f t="shared" si="23"/>
        <v>6.7542115468483965</v>
      </c>
      <c r="M258" s="3">
        <f t="shared" si="25"/>
        <v>70.40478020730896</v>
      </c>
      <c r="N258" s="13">
        <f t="shared" si="28"/>
        <v>5.4967387405841735E-2</v>
      </c>
      <c r="O258" s="3">
        <f t="shared" si="26"/>
        <v>5.4967387405841735E-2</v>
      </c>
    </row>
    <row r="259" spans="9:15" x14ac:dyDescent="0.2">
      <c r="I259" s="5">
        <f t="shared" si="27"/>
        <v>1500</v>
      </c>
      <c r="J259" s="6">
        <f t="shared" si="22"/>
        <v>25</v>
      </c>
      <c r="K259" s="7">
        <f t="shared" si="24"/>
        <v>5.306285218676484E-2</v>
      </c>
      <c r="L259" s="2">
        <f t="shared" si="23"/>
        <v>6.7813368944261008</v>
      </c>
      <c r="M259" s="3">
        <f t="shared" si="25"/>
        <v>72.771118047391994</v>
      </c>
      <c r="N259" s="13">
        <f t="shared" si="28"/>
        <v>5.306285218676484E-2</v>
      </c>
      <c r="O259" s="3">
        <f t="shared" si="26"/>
        <v>5.306285218676484E-2</v>
      </c>
    </row>
    <row r="260" spans="9:15" x14ac:dyDescent="0.2">
      <c r="I260" s="5">
        <f t="shared" si="27"/>
        <v>1506</v>
      </c>
      <c r="J260" s="6">
        <f t="shared" si="22"/>
        <v>25.1</v>
      </c>
      <c r="K260" s="7">
        <f t="shared" si="24"/>
        <v>5.1224306176415081E-2</v>
      </c>
      <c r="L260" s="2">
        <f t="shared" si="23"/>
        <v>6.8084622420038059</v>
      </c>
      <c r="M260" s="3">
        <f t="shared" si="25"/>
        <v>74.908560355442916</v>
      </c>
      <c r="N260" s="13">
        <f t="shared" si="28"/>
        <v>5.1224306176415081E-2</v>
      </c>
      <c r="O260" s="3">
        <f t="shared" si="26"/>
        <v>5.1224306176415081E-2</v>
      </c>
    </row>
    <row r="261" spans="9:15" x14ac:dyDescent="0.2">
      <c r="I261" s="5">
        <f t="shared" si="27"/>
        <v>1512</v>
      </c>
      <c r="J261" s="6">
        <f t="shared" si="22"/>
        <v>25.2</v>
      </c>
      <c r="K261" s="7">
        <f t="shared" si="24"/>
        <v>4.9449462950459024E-2</v>
      </c>
      <c r="L261" s="2">
        <f t="shared" si="23"/>
        <v>6.8355875895815101</v>
      </c>
      <c r="M261" s="3">
        <f t="shared" si="25"/>
        <v>76.801610341212978</v>
      </c>
      <c r="N261" s="13">
        <f t="shared" si="28"/>
        <v>4.9449462950459024E-2</v>
      </c>
      <c r="O261" s="3">
        <f t="shared" si="26"/>
        <v>4.9449462950459024E-2</v>
      </c>
    </row>
    <row r="262" spans="9:15" x14ac:dyDescent="0.2">
      <c r="I262" s="5">
        <f t="shared" si="27"/>
        <v>1518</v>
      </c>
      <c r="J262" s="6">
        <f t="shared" si="22"/>
        <v>25.3</v>
      </c>
      <c r="K262" s="7">
        <f t="shared" si="24"/>
        <v>4.7736115305641293E-2</v>
      </c>
      <c r="L262" s="2">
        <f t="shared" si="23"/>
        <v>6.8627129371592144</v>
      </c>
      <c r="M262" s="3">
        <f t="shared" si="25"/>
        <v>78.43654309692424</v>
      </c>
      <c r="N262" s="13">
        <f t="shared" si="28"/>
        <v>4.7736115305641293E-2</v>
      </c>
      <c r="O262" s="3">
        <f t="shared" si="26"/>
        <v>4.7736115305641293E-2</v>
      </c>
    </row>
    <row r="263" spans="9:15" x14ac:dyDescent="0.2">
      <c r="I263" s="5">
        <f t="shared" si="27"/>
        <v>1524</v>
      </c>
      <c r="J263" s="6">
        <f t="shared" si="22"/>
        <v>25.4</v>
      </c>
      <c r="K263" s="7">
        <f t="shared" si="24"/>
        <v>4.6082132514895756E-2</v>
      </c>
      <c r="L263" s="2">
        <f t="shared" si="23"/>
        <v>6.8898382847369186</v>
      </c>
      <c r="M263" s="3">
        <f t="shared" si="25"/>
        <v>79.801505104991463</v>
      </c>
      <c r="N263" s="13">
        <f t="shared" si="28"/>
        <v>4.6082132514895756E-2</v>
      </c>
      <c r="O263" s="3">
        <f t="shared" si="26"/>
        <v>4.6082132514895756E-2</v>
      </c>
    </row>
    <row r="264" spans="9:15" x14ac:dyDescent="0.2">
      <c r="I264" s="5">
        <f t="shared" si="27"/>
        <v>1530</v>
      </c>
      <c r="J264" s="6">
        <f t="shared" si="22"/>
        <v>25.5</v>
      </c>
      <c r="K264" s="7">
        <f t="shared" si="24"/>
        <v>4.4485457677563844E-2</v>
      </c>
      <c r="L264" s="2">
        <f t="shared" si="23"/>
        <v>6.9169636323146229</v>
      </c>
      <c r="M264" s="3">
        <f t="shared" si="25"/>
        <v>80.886600177874911</v>
      </c>
      <c r="N264" s="13">
        <f t="shared" si="28"/>
        <v>4.4485457677563844E-2</v>
      </c>
      <c r="O264" s="3">
        <f t="shared" si="26"/>
        <v>4.4485457677563844E-2</v>
      </c>
    </row>
    <row r="265" spans="9:15" x14ac:dyDescent="0.2">
      <c r="I265" s="5">
        <f t="shared" si="27"/>
        <v>1536</v>
      </c>
      <c r="J265" s="6">
        <f t="shared" ref="J265:J292" si="29">I265/60</f>
        <v>25.6</v>
      </c>
      <c r="K265" s="7">
        <f t="shared" si="24"/>
        <v>4.2944105161423135E-2</v>
      </c>
      <c r="L265" s="2">
        <f t="shared" ref="L265:L292" si="30">J265/($F$22/60)</f>
        <v>6.944088979892328</v>
      </c>
      <c r="M265" s="3">
        <f t="shared" si="25"/>
        <v>81.683961206983653</v>
      </c>
      <c r="N265" s="13">
        <f t="shared" si="28"/>
        <v>4.2944105161423135E-2</v>
      </c>
      <c r="O265" s="3">
        <f t="shared" si="26"/>
        <v>4.2944105161423135E-2</v>
      </c>
    </row>
    <row r="266" spans="9:15" x14ac:dyDescent="0.2">
      <c r="I266" s="5">
        <f t="shared" si="27"/>
        <v>1542</v>
      </c>
      <c r="J266" s="6">
        <f t="shared" si="29"/>
        <v>25.7</v>
      </c>
      <c r="K266" s="7">
        <f t="shared" ref="K266:K292" si="31">IF(I266&lt;$F$23,M266,N266)</f>
        <v>4.1456158133346417E-2</v>
      </c>
      <c r="L266" s="2">
        <f t="shared" si="30"/>
        <v>6.9712143274700313</v>
      </c>
      <c r="M266" s="3">
        <f t="shared" ref="M266:M292" si="32">($F$11/2)*(1-COS((3.14*L266)))</f>
        <v>82.187807200440702</v>
      </c>
      <c r="N266" s="13">
        <f t="shared" si="28"/>
        <v>4.1456158133346417E-2</v>
      </c>
      <c r="O266" s="3">
        <f t="shared" ref="O266:O292" si="33">IF(I266&lt;F$23,M266,N266)</f>
        <v>4.1456158133346417E-2</v>
      </c>
    </row>
    <row r="267" spans="9:15" x14ac:dyDescent="0.2">
      <c r="I267" s="5">
        <f t="shared" ref="I267:I292" si="34">I266+$F$12</f>
        <v>1548</v>
      </c>
      <c r="J267" s="6">
        <f t="shared" si="29"/>
        <v>25.8</v>
      </c>
      <c r="K267" s="7">
        <f t="shared" si="31"/>
        <v>4.0019766175518195E-2</v>
      </c>
      <c r="L267" s="2">
        <f t="shared" si="30"/>
        <v>6.9983396750477365</v>
      </c>
      <c r="M267" s="3">
        <f t="shared" si="32"/>
        <v>82.394485196176078</v>
      </c>
      <c r="N267" s="13">
        <f t="shared" si="28"/>
        <v>4.0019766175518195E-2</v>
      </c>
      <c r="O267" s="3">
        <f t="shared" si="33"/>
        <v>4.0019766175518195E-2</v>
      </c>
    </row>
    <row r="268" spans="9:15" x14ac:dyDescent="0.2">
      <c r="I268" s="5">
        <f t="shared" si="34"/>
        <v>1554</v>
      </c>
      <c r="J268" s="6">
        <f t="shared" si="29"/>
        <v>25.9</v>
      </c>
      <c r="K268" s="7">
        <f t="shared" si="31"/>
        <v>3.8633142984247644E-2</v>
      </c>
      <c r="L268" s="2">
        <f t="shared" si="30"/>
        <v>7.0254650226254407</v>
      </c>
      <c r="M268" s="3">
        <f t="shared" si="32"/>
        <v>82.302496746471761</v>
      </c>
      <c r="N268" s="13">
        <f t="shared" si="28"/>
        <v>3.8633142984247644E-2</v>
      </c>
      <c r="O268" s="3">
        <f t="shared" si="33"/>
        <v>3.8633142984247644E-2</v>
      </c>
    </row>
    <row r="269" spans="9:15" x14ac:dyDescent="0.2">
      <c r="I269" s="5">
        <f t="shared" si="34"/>
        <v>1560</v>
      </c>
      <c r="J269" s="6">
        <f t="shared" si="29"/>
        <v>26</v>
      </c>
      <c r="K269" s="7">
        <f t="shared" si="31"/>
        <v>3.7294564148512226E-2</v>
      </c>
      <c r="L269" s="2">
        <f t="shared" si="30"/>
        <v>7.0525903702031449</v>
      </c>
      <c r="M269" s="3">
        <f t="shared" si="32"/>
        <v>81.912508781941469</v>
      </c>
      <c r="N269" s="13">
        <f t="shared" si="28"/>
        <v>3.7294564148512226E-2</v>
      </c>
      <c r="O269" s="3">
        <f t="shared" si="33"/>
        <v>3.7294564148512226E-2</v>
      </c>
    </row>
    <row r="270" spans="9:15" x14ac:dyDescent="0.2">
      <c r="I270" s="5">
        <f t="shared" si="34"/>
        <v>1566</v>
      </c>
      <c r="J270" s="6">
        <f t="shared" si="29"/>
        <v>26.1</v>
      </c>
      <c r="K270" s="7">
        <f t="shared" si="31"/>
        <v>3.600236500547245E-2</v>
      </c>
      <c r="L270" s="2">
        <f t="shared" si="30"/>
        <v>7.0797157177808501</v>
      </c>
      <c r="M270" s="3">
        <f t="shared" si="32"/>
        <v>81.22734877617971</v>
      </c>
      <c r="N270" s="13">
        <f t="shared" si="28"/>
        <v>3.600236500547245E-2</v>
      </c>
      <c r="O270" s="3">
        <f t="shared" si="33"/>
        <v>3.600236500547245E-2</v>
      </c>
    </row>
    <row r="271" spans="9:15" x14ac:dyDescent="0.2">
      <c r="I271" s="5">
        <f t="shared" si="34"/>
        <v>1572</v>
      </c>
      <c r="J271" s="6">
        <f t="shared" si="29"/>
        <v>26.2</v>
      </c>
      <c r="K271" s="7">
        <f t="shared" si="31"/>
        <v>3.4754938570289662E-2</v>
      </c>
      <c r="L271" s="2">
        <f t="shared" si="30"/>
        <v>7.1068410653585534</v>
      </c>
      <c r="M271" s="3">
        <f t="shared" si="32"/>
        <v>80.251984246136999</v>
      </c>
      <c r="N271" s="13">
        <f t="shared" si="28"/>
        <v>3.4754938570289662E-2</v>
      </c>
      <c r="O271" s="3">
        <f t="shared" si="33"/>
        <v>3.4754938570289662E-2</v>
      </c>
    </row>
    <row r="272" spans="9:15" x14ac:dyDescent="0.2">
      <c r="I272" s="5">
        <f t="shared" si="34"/>
        <v>1578</v>
      </c>
      <c r="J272" s="6">
        <f t="shared" si="29"/>
        <v>26.3</v>
      </c>
      <c r="K272" s="7">
        <f t="shared" si="31"/>
        <v>3.3550733537671851E-2</v>
      </c>
      <c r="L272" s="2">
        <f t="shared" si="30"/>
        <v>7.1339664129362585</v>
      </c>
      <c r="M272" s="3">
        <f t="shared" si="32"/>
        <v>78.993486736846691</v>
      </c>
      <c r="N272" s="13">
        <f t="shared" si="28"/>
        <v>3.3550733537671851E-2</v>
      </c>
      <c r="O272" s="3">
        <f t="shared" si="33"/>
        <v>3.3550733537671851E-2</v>
      </c>
    </row>
    <row r="273" spans="9:15" x14ac:dyDescent="0.2">
      <c r="I273" s="5">
        <f t="shared" si="34"/>
        <v>1584</v>
      </c>
      <c r="J273" s="6">
        <f t="shared" si="29"/>
        <v>26.4</v>
      </c>
      <c r="K273" s="7">
        <f t="shared" si="31"/>
        <v>3.2388252352663426E-2</v>
      </c>
      <c r="L273" s="2">
        <f t="shared" si="30"/>
        <v>7.1610917605139628</v>
      </c>
      <c r="M273" s="3">
        <f t="shared" si="32"/>
        <v>77.460980551620565</v>
      </c>
      <c r="N273" s="13">
        <f t="shared" si="28"/>
        <v>3.2388252352663426E-2</v>
      </c>
      <c r="O273" s="3">
        <f t="shared" si="33"/>
        <v>3.2388252352663426E-2</v>
      </c>
    </row>
    <row r="274" spans="9:15" x14ac:dyDescent="0.2">
      <c r="I274" s="5">
        <f t="shared" si="34"/>
        <v>1590</v>
      </c>
      <c r="J274" s="6">
        <f t="shared" si="29"/>
        <v>26.5</v>
      </c>
      <c r="K274" s="7">
        <f t="shared" si="31"/>
        <v>3.1266049348279062E-2</v>
      </c>
      <c r="L274" s="2">
        <f t="shared" si="30"/>
        <v>7.188217108091667</v>
      </c>
      <c r="M274" s="3">
        <f t="shared" si="32"/>
        <v>75.665576599425407</v>
      </c>
      <c r="N274" s="13">
        <f t="shared" si="28"/>
        <v>3.1266049348279062E-2</v>
      </c>
      <c r="O274" s="3">
        <f t="shared" si="33"/>
        <v>3.1266049348279062E-2</v>
      </c>
    </row>
    <row r="275" spans="9:15" x14ac:dyDescent="0.2">
      <c r="I275" s="5">
        <f t="shared" si="34"/>
        <v>1596</v>
      </c>
      <c r="J275" s="6">
        <f t="shared" si="29"/>
        <v>26.6</v>
      </c>
      <c r="K275" s="7">
        <f t="shared" si="31"/>
        <v>3.0182728947665206E-2</v>
      </c>
      <c r="L275" s="2">
        <f t="shared" si="30"/>
        <v>7.2153424556693722</v>
      </c>
      <c r="M275" s="3">
        <f t="shared" si="32"/>
        <v>73.620291839059945</v>
      </c>
      <c r="N275" s="13">
        <f t="shared" si="28"/>
        <v>3.0182728947665206E-2</v>
      </c>
      <c r="O275" s="3">
        <f t="shared" si="33"/>
        <v>3.0182728947665206E-2</v>
      </c>
    </row>
    <row r="276" spans="9:15" x14ac:dyDescent="0.2">
      <c r="I276" s="5">
        <f t="shared" si="34"/>
        <v>1602</v>
      </c>
      <c r="J276" s="6">
        <f t="shared" si="29"/>
        <v>26.7</v>
      </c>
      <c r="K276" s="7">
        <f t="shared" si="31"/>
        <v>2.9136943928554673E-2</v>
      </c>
      <c r="L276" s="2">
        <f t="shared" si="30"/>
        <v>7.2424678032470755</v>
      </c>
      <c r="M276" s="3">
        <f t="shared" si="32"/>
        <v>71.339954904172245</v>
      </c>
      <c r="N276" s="13">
        <f t="shared" si="28"/>
        <v>2.9136943928554673E-2</v>
      </c>
      <c r="O276" s="3">
        <f t="shared" si="33"/>
        <v>2.9136943928554673E-2</v>
      </c>
    </row>
    <row r="277" spans="9:15" x14ac:dyDescent="0.2">
      <c r="I277" s="5">
        <f t="shared" si="34"/>
        <v>1608</v>
      </c>
      <c r="J277" s="6">
        <f t="shared" si="29"/>
        <v>26.8</v>
      </c>
      <c r="K277" s="7">
        <f t="shared" si="31"/>
        <v>2.8127393747854189E-2</v>
      </c>
      <c r="L277" s="2">
        <f t="shared" si="30"/>
        <v>7.2695931508247806</v>
      </c>
      <c r="M277" s="3">
        <f t="shared" si="32"/>
        <v>68.841098593351518</v>
      </c>
      <c r="N277" s="13">
        <f t="shared" si="28"/>
        <v>2.8127393747854189E-2</v>
      </c>
      <c r="O277" s="3">
        <f t="shared" si="33"/>
        <v>2.8127393747854189E-2</v>
      </c>
    </row>
    <row r="278" spans="9:15" x14ac:dyDescent="0.2">
      <c r="I278" s="5">
        <f t="shared" si="34"/>
        <v>1614</v>
      </c>
      <c r="J278" s="6">
        <f t="shared" si="29"/>
        <v>26.9</v>
      </c>
      <c r="K278" s="7">
        <f t="shared" si="31"/>
        <v>2.7152822924283754E-2</v>
      </c>
      <c r="L278" s="2">
        <f t="shared" si="30"/>
        <v>7.296718498402484</v>
      </c>
      <c r="M278" s="3">
        <f t="shared" si="32"/>
        <v>66.141840004759842</v>
      </c>
      <c r="N278" s="13">
        <f t="shared" si="28"/>
        <v>2.7152822924283754E-2</v>
      </c>
      <c r="O278" s="3">
        <f t="shared" si="33"/>
        <v>2.7152822924283754E-2</v>
      </c>
    </row>
    <row r="279" spans="9:15" x14ac:dyDescent="0.2">
      <c r="I279" s="5">
        <f t="shared" si="34"/>
        <v>1620</v>
      </c>
      <c r="J279" s="6">
        <f t="shared" si="29"/>
        <v>27</v>
      </c>
      <c r="K279" s="7">
        <f t="shared" si="31"/>
        <v>2.62120194770535E-2</v>
      </c>
      <c r="L279" s="2">
        <f t="shared" si="30"/>
        <v>7.3238438459801891</v>
      </c>
      <c r="M279" s="3">
        <f t="shared" si="32"/>
        <v>63.261749184342065</v>
      </c>
      <c r="N279" s="13">
        <f t="shared" si="28"/>
        <v>2.62120194770535E-2</v>
      </c>
      <c r="O279" s="3">
        <f t="shared" si="33"/>
        <v>2.62120194770535E-2</v>
      </c>
    </row>
    <row r="280" spans="9:15" x14ac:dyDescent="0.2">
      <c r="I280" s="5">
        <f t="shared" si="34"/>
        <v>1626</v>
      </c>
      <c r="J280" s="6">
        <f t="shared" si="29"/>
        <v>27.1</v>
      </c>
      <c r="K280" s="7">
        <f t="shared" si="31"/>
        <v>2.5303813418639444E-2</v>
      </c>
      <c r="L280" s="2">
        <f t="shared" si="30"/>
        <v>7.3509691935578942</v>
      </c>
      <c r="M280" s="3">
        <f t="shared" si="32"/>
        <v>60.221707239940308</v>
      </c>
      <c r="N280" s="13">
        <f t="shared" si="28"/>
        <v>2.5303813418639444E-2</v>
      </c>
      <c r="O280" s="3">
        <f t="shared" si="33"/>
        <v>2.5303813418639444E-2</v>
      </c>
    </row>
    <row r="281" spans="9:15" x14ac:dyDescent="0.2">
      <c r="I281" s="5">
        <f t="shared" si="34"/>
        <v>1632</v>
      </c>
      <c r="J281" s="6">
        <f t="shared" si="29"/>
        <v>27.2</v>
      </c>
      <c r="K281" s="7">
        <f t="shared" si="31"/>
        <v>2.44270752997813E-2</v>
      </c>
      <c r="L281" s="2">
        <f t="shared" si="30"/>
        <v>7.3780945411355976</v>
      </c>
      <c r="M281" s="3">
        <f t="shared" si="32"/>
        <v>57.043754950003525</v>
      </c>
      <c r="N281" s="13">
        <f t="shared" si="28"/>
        <v>2.44270752997813E-2</v>
      </c>
      <c r="O281" s="3">
        <f t="shared" si="33"/>
        <v>2.44270752997813E-2</v>
      </c>
    </row>
    <row r="282" spans="9:15" x14ac:dyDescent="0.2">
      <c r="I282" s="5">
        <f t="shared" si="34"/>
        <v>1638</v>
      </c>
      <c r="J282" s="6">
        <f t="shared" si="29"/>
        <v>27.3</v>
      </c>
      <c r="K282" s="7">
        <f t="shared" si="31"/>
        <v>2.358071480489388E-2</v>
      </c>
      <c r="L282" s="2">
        <f t="shared" si="30"/>
        <v>7.4052198887133027</v>
      </c>
      <c r="M282" s="3">
        <f t="shared" si="32"/>
        <v>53.750932964504059</v>
      </c>
      <c r="N282" s="13">
        <f t="shared" si="28"/>
        <v>2.358071480489388E-2</v>
      </c>
      <c r="O282" s="3">
        <f t="shared" si="33"/>
        <v>2.358071480489388E-2</v>
      </c>
    </row>
    <row r="283" spans="9:15" x14ac:dyDescent="0.2">
      <c r="I283" s="5">
        <f t="shared" si="34"/>
        <v>1644</v>
      </c>
      <c r="J283" s="6">
        <f t="shared" si="29"/>
        <v>27.4</v>
      </c>
      <c r="K283" s="7">
        <f t="shared" si="31"/>
        <v>2.2763679396146159E-2</v>
      </c>
      <c r="L283" s="2">
        <f t="shared" si="30"/>
        <v>7.4323452362910061</v>
      </c>
      <c r="M283" s="3">
        <f t="shared" si="32"/>
        <v>50.367114756631679</v>
      </c>
      <c r="N283" s="13">
        <f t="shared" si="28"/>
        <v>2.2763679396146159E-2</v>
      </c>
      <c r="O283" s="3">
        <f t="shared" si="33"/>
        <v>2.2763679396146159E-2</v>
      </c>
    </row>
    <row r="284" spans="9:15" x14ac:dyDescent="0.2">
      <c r="I284" s="5">
        <f t="shared" si="34"/>
        <v>1650</v>
      </c>
      <c r="J284" s="6">
        <f t="shared" si="29"/>
        <v>27.5</v>
      </c>
      <c r="K284" s="7">
        <f t="shared" si="31"/>
        <v>2.1974953004519841E-2</v>
      </c>
      <c r="L284" s="2">
        <f t="shared" si="30"/>
        <v>7.4594705838687112</v>
      </c>
      <c r="M284" s="3">
        <f t="shared" si="32"/>
        <v>46.916833536385958</v>
      </c>
      <c r="N284" s="13">
        <f t="shared" si="28"/>
        <v>2.1974953004519841E-2</v>
      </c>
      <c r="O284" s="3">
        <f t="shared" si="33"/>
        <v>2.1974953004519841E-2</v>
      </c>
    </row>
    <row r="285" spans="9:15" x14ac:dyDescent="0.2">
      <c r="I285" s="5">
        <f t="shared" si="34"/>
        <v>1656</v>
      </c>
      <c r="J285" s="6">
        <f t="shared" si="29"/>
        <v>27.6</v>
      </c>
      <c r="K285" s="7">
        <f t="shared" si="31"/>
        <v>2.1213554766221589E-2</v>
      </c>
      <c r="L285" s="2">
        <f t="shared" si="30"/>
        <v>7.4865959314464163</v>
      </c>
      <c r="M285" s="3">
        <f t="shared" si="32"/>
        <v>43.425104380977274</v>
      </c>
      <c r="N285" s="13">
        <f t="shared" si="28"/>
        <v>2.1213554766221589E-2</v>
      </c>
      <c r="O285" s="3">
        <f t="shared" si="33"/>
        <v>2.1213554766221589E-2</v>
      </c>
    </row>
    <row r="286" spans="9:15" x14ac:dyDescent="0.2">
      <c r="I286" s="5">
        <f t="shared" si="34"/>
        <v>1662</v>
      </c>
      <c r="J286" s="6">
        <f t="shared" si="29"/>
        <v>27.7</v>
      </c>
      <c r="K286" s="7">
        <f t="shared" si="31"/>
        <v>2.0478537802875979E-2</v>
      </c>
      <c r="L286" s="2">
        <f t="shared" si="30"/>
        <v>7.5137212790241197</v>
      </c>
      <c r="M286" s="3">
        <f t="shared" si="32"/>
        <v>39.917242871613247</v>
      </c>
      <c r="N286" s="13">
        <f t="shared" si="28"/>
        <v>2.0478537802875979E-2</v>
      </c>
      <c r="O286" s="3">
        <f t="shared" si="33"/>
        <v>2.0478537802875979E-2</v>
      </c>
    </row>
    <row r="287" spans="9:15" x14ac:dyDescent="0.2">
      <c r="I287" s="5">
        <f t="shared" si="34"/>
        <v>1668</v>
      </c>
      <c r="J287" s="6">
        <f t="shared" si="29"/>
        <v>27.8</v>
      </c>
      <c r="K287" s="7">
        <f t="shared" si="31"/>
        <v>1.9768988043983311E-2</v>
      </c>
      <c r="L287" s="2">
        <f t="shared" si="30"/>
        <v>7.5408466266018248</v>
      </c>
      <c r="M287" s="3">
        <f t="shared" si="32"/>
        <v>36.418681551584299</v>
      </c>
      <c r="N287" s="13">
        <f t="shared" si="28"/>
        <v>1.9768988043983311E-2</v>
      </c>
      <c r="O287" s="3">
        <f t="shared" si="33"/>
        <v>1.9768988043983311E-2</v>
      </c>
    </row>
    <row r="288" spans="9:15" x14ac:dyDescent="0.2">
      <c r="I288" s="5">
        <f t="shared" si="34"/>
        <v>1674</v>
      </c>
      <c r="J288" s="6">
        <f t="shared" si="29"/>
        <v>27.9</v>
      </c>
      <c r="K288" s="7">
        <f t="shared" si="31"/>
        <v>1.9084023090177427E-2</v>
      </c>
      <c r="L288" s="2">
        <f t="shared" si="30"/>
        <v>7.5679719741795282</v>
      </c>
      <c r="M288" s="3">
        <f t="shared" si="32"/>
        <v>32.954785536358195</v>
      </c>
      <c r="N288" s="13">
        <f t="shared" si="28"/>
        <v>1.9084023090177427E-2</v>
      </c>
      <c r="O288" s="3">
        <f t="shared" si="33"/>
        <v>1.9084023090177427E-2</v>
      </c>
    </row>
    <row r="289" spans="9:15" x14ac:dyDescent="0.2">
      <c r="I289" s="5">
        <f t="shared" si="34"/>
        <v>1680</v>
      </c>
      <c r="J289" s="6">
        <f t="shared" si="29"/>
        <v>28</v>
      </c>
      <c r="K289" s="7">
        <f t="shared" si="31"/>
        <v>1.8422791115869388E-2</v>
      </c>
      <c r="L289" s="2">
        <f t="shared" si="30"/>
        <v>7.5950973217572333</v>
      </c>
      <c r="M289" s="3">
        <f t="shared" si="32"/>
        <v>29.550668612532277</v>
      </c>
      <c r="N289" s="13">
        <f t="shared" si="28"/>
        <v>1.8422791115869388E-2</v>
      </c>
      <c r="O289" s="3">
        <f t="shared" si="33"/>
        <v>1.8422791115869388E-2</v>
      </c>
    </row>
    <row r="290" spans="9:15" x14ac:dyDescent="0.2">
      <c r="I290" s="5">
        <f t="shared" si="34"/>
        <v>1686</v>
      </c>
      <c r="J290" s="6">
        <f t="shared" si="29"/>
        <v>28.1</v>
      </c>
      <c r="K290" s="7">
        <f t="shared" si="31"/>
        <v>1.7784469809913678E-2</v>
      </c>
      <c r="L290" s="2">
        <f t="shared" si="30"/>
        <v>7.6222226693349384</v>
      </c>
      <c r="M290" s="3">
        <f t="shared" si="32"/>
        <v>26.231011158965096</v>
      </c>
      <c r="N290" s="13">
        <f t="shared" ref="N290:N292" si="35">(4.34*($F$11))*EXP(-1.3*(L290))</f>
        <v>1.7784469809913678E-2</v>
      </c>
      <c r="O290" s="3">
        <f t="shared" si="33"/>
        <v>1.7784469809913678E-2</v>
      </c>
    </row>
    <row r="291" spans="9:15" x14ac:dyDescent="0.2">
      <c r="I291" s="5">
        <f t="shared" si="34"/>
        <v>1692</v>
      </c>
      <c r="J291" s="6">
        <f t="shared" si="29"/>
        <v>28.2</v>
      </c>
      <c r="K291" s="7">
        <f t="shared" si="31"/>
        <v>1.7168265352978052E-2</v>
      </c>
      <c r="L291" s="2">
        <f t="shared" si="30"/>
        <v>7.6493480169126418</v>
      </c>
      <c r="M291" s="3">
        <f t="shared" si="32"/>
        <v>23.019881210176607</v>
      </c>
      <c r="N291" s="13">
        <f t="shared" si="35"/>
        <v>1.7168265352978052E-2</v>
      </c>
      <c r="O291" s="3">
        <f t="shared" si="33"/>
        <v>1.7168265352978052E-2</v>
      </c>
    </row>
    <row r="292" spans="9:15" x14ac:dyDescent="0.2">
      <c r="I292" s="5">
        <f t="shared" si="34"/>
        <v>1698</v>
      </c>
      <c r="J292" s="6">
        <f t="shared" si="29"/>
        <v>28.3</v>
      </c>
      <c r="K292" s="7">
        <f t="shared" si="31"/>
        <v>1.6573411430345932E-2</v>
      </c>
      <c r="L292" s="2">
        <f t="shared" si="30"/>
        <v>7.6764733644903469</v>
      </c>
      <c r="M292" s="3">
        <f t="shared" si="32"/>
        <v>19.9405599593427</v>
      </c>
      <c r="N292" s="13">
        <f t="shared" si="35"/>
        <v>1.6573411430345932E-2</v>
      </c>
      <c r="O292" s="3">
        <f t="shared" si="33"/>
        <v>1.6573411430345932E-2</v>
      </c>
    </row>
  </sheetData>
  <mergeCells count="3">
    <mergeCell ref="I1:J1"/>
    <mergeCell ref="I2:J2"/>
    <mergeCell ref="I3:J3"/>
  </mergeCells>
  <dataValidations count="2">
    <dataValidation type="list" allowBlank="1" showInputMessage="1" showErrorMessage="1" sqref="K3">
      <formula1>"6,12,24"</formula1>
    </dataValidation>
    <dataValidation type="list" allowBlank="1" showInputMessage="1" showErrorMessage="1" sqref="K2">
      <formula1>"2,5,10,25,50,100"</formula1>
    </dataValidation>
  </dataValidations>
  <pageMargins left="0.75" right="0.75" top="1" bottom="1" header="0.5" footer="0.5"/>
  <pageSetup scale="70" orientation="portrait" horizontalDpi="360" verticalDpi="36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'SCS Rainfall Depth'!$D$1:$F$1</xm:f>
          </x14:formula1>
          <xm:sqref>K1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292"/>
  <sheetViews>
    <sheetView zoomScaleNormal="100" zoomScaleSheetLayoutView="100" workbookViewId="0">
      <selection activeCell="E32" sqref="E32"/>
    </sheetView>
  </sheetViews>
  <sheetFormatPr defaultRowHeight="12.75" x14ac:dyDescent="0.2"/>
  <cols>
    <col min="9" max="15" width="9.140625" style="1" customWidth="1"/>
  </cols>
  <sheetData>
    <row r="1" spans="1:17" x14ac:dyDescent="0.2">
      <c r="A1" s="8" t="s">
        <v>24</v>
      </c>
      <c r="B1" s="8"/>
      <c r="C1" s="8"/>
      <c r="D1" s="8"/>
      <c r="E1" s="8"/>
      <c r="I1" s="76" t="s">
        <v>34</v>
      </c>
      <c r="J1" s="76"/>
      <c r="K1" s="30" t="s">
        <v>31</v>
      </c>
    </row>
    <row r="2" spans="1:17" x14ac:dyDescent="0.2">
      <c r="A2" s="12" t="s">
        <v>37</v>
      </c>
      <c r="I2" s="76" t="s">
        <v>36</v>
      </c>
      <c r="J2" s="76"/>
      <c r="K2" s="30">
        <v>100</v>
      </c>
    </row>
    <row r="3" spans="1:17" x14ac:dyDescent="0.2">
      <c r="A3" t="s">
        <v>25</v>
      </c>
      <c r="I3" s="76" t="s">
        <v>35</v>
      </c>
      <c r="J3" s="76"/>
      <c r="K3" s="30">
        <v>24</v>
      </c>
    </row>
    <row r="4" spans="1:17" x14ac:dyDescent="0.2">
      <c r="A4" t="s">
        <v>26</v>
      </c>
    </row>
    <row r="5" spans="1:17" x14ac:dyDescent="0.2">
      <c r="A5" t="s">
        <v>27</v>
      </c>
    </row>
    <row r="8" spans="1:17" x14ac:dyDescent="0.2">
      <c r="A8" t="s">
        <v>0</v>
      </c>
      <c r="F8" s="28">
        <f>VLOOKUP((K2*K3)+K2,'SCS Rainfall Depth'!C2:F19,IF(Hydro100Yr!K1='SCS Rainfall Depth'!D1,2,IF(Hydro100Yr!K1='SCS Rainfall Depth'!E1,3,4)),FALSE)</f>
        <v>12.6</v>
      </c>
      <c r="G8" t="s">
        <v>14</v>
      </c>
      <c r="I8" s="1" t="s">
        <v>16</v>
      </c>
      <c r="J8" s="1" t="s">
        <v>17</v>
      </c>
      <c r="K8" s="1" t="s">
        <v>19</v>
      </c>
      <c r="L8" s="1" t="s">
        <v>18</v>
      </c>
      <c r="M8" s="1" t="s">
        <v>21</v>
      </c>
      <c r="N8" s="1" t="s">
        <v>22</v>
      </c>
      <c r="O8" s="1" t="s">
        <v>28</v>
      </c>
    </row>
    <row r="9" spans="1:17" x14ac:dyDescent="0.2">
      <c r="A9" t="s">
        <v>1</v>
      </c>
      <c r="F9" s="28">
        <f>Input!$C$3</f>
        <v>78</v>
      </c>
      <c r="I9" s="5">
        <v>0</v>
      </c>
      <c r="J9" s="6">
        <f t="shared" ref="J9:J72" si="0">I9/60</f>
        <v>0</v>
      </c>
      <c r="K9" s="7">
        <f>IF(I9&lt;$F$23,M9,N9)</f>
        <v>0</v>
      </c>
      <c r="L9" s="2">
        <f t="shared" ref="L9:L72" si="1">J9/($F$22/60)</f>
        <v>0</v>
      </c>
      <c r="M9" s="13">
        <f>($F$11/2)*(1-COS((3.14*L9)))</f>
        <v>0</v>
      </c>
      <c r="N9" s="3">
        <f>(4.34*($F$11))*EXP(-1.3*(L9))</f>
        <v>487.51219999999995</v>
      </c>
      <c r="O9" s="3">
        <f>IF(I9&lt;F$23,M9,N9)</f>
        <v>0</v>
      </c>
      <c r="P9" s="10"/>
      <c r="Q9" s="1"/>
    </row>
    <row r="10" spans="1:17" x14ac:dyDescent="0.2">
      <c r="A10" t="s">
        <v>4</v>
      </c>
      <c r="F10" s="28">
        <f>Input!$C$2</f>
        <v>60.81</v>
      </c>
      <c r="G10" t="s">
        <v>13</v>
      </c>
      <c r="I10" s="5">
        <f>I9+$F$12</f>
        <v>6</v>
      </c>
      <c r="J10" s="6">
        <f t="shared" si="0"/>
        <v>0.1</v>
      </c>
      <c r="K10" s="7">
        <f t="shared" ref="K10:K73" si="2">IF(I10&lt;$F$23,M10,N10)</f>
        <v>0.18872611531061911</v>
      </c>
      <c r="L10" s="2">
        <f t="shared" si="1"/>
        <v>2.6115007411965235E-2</v>
      </c>
      <c r="M10" s="3">
        <f t="shared" ref="M10:M73" si="3">($F$11/2)*(1-COS((3.14*L10)))</f>
        <v>0.18872611531061911</v>
      </c>
      <c r="N10" s="3">
        <f t="shared" ref="N10:N32" si="4">(4.34*($F$11))*EXP(-1.3*(L10))</f>
        <v>471.23919312109308</v>
      </c>
      <c r="O10" s="3">
        <f t="shared" ref="O10:O73" si="5">IF(I10&lt;F$23,M10,N10)</f>
        <v>0.18872611531061911</v>
      </c>
      <c r="P10" s="10"/>
      <c r="Q10" s="1"/>
    </row>
    <row r="11" spans="1:17" x14ac:dyDescent="0.2">
      <c r="A11" t="s">
        <v>5</v>
      </c>
      <c r="F11" s="28">
        <f>Input!$C$9</f>
        <v>112.33</v>
      </c>
      <c r="G11" t="s">
        <v>12</v>
      </c>
      <c r="I11" s="5">
        <f t="shared" ref="I11:I74" si="6">I10+$F$12</f>
        <v>12</v>
      </c>
      <c r="J11" s="6">
        <f t="shared" si="0"/>
        <v>0.2</v>
      </c>
      <c r="K11" s="7">
        <f t="shared" si="2"/>
        <v>0.7536361430158226</v>
      </c>
      <c r="L11" s="2">
        <f t="shared" si="1"/>
        <v>5.2230014823930471E-2</v>
      </c>
      <c r="M11" s="3">
        <f t="shared" si="3"/>
        <v>0.7536361430158226</v>
      </c>
      <c r="N11" s="3">
        <f t="shared" si="4"/>
        <v>455.50937419293075</v>
      </c>
      <c r="O11" s="3">
        <f t="shared" si="5"/>
        <v>0.7536361430158226</v>
      </c>
      <c r="P11" s="10"/>
      <c r="Q11" s="1"/>
    </row>
    <row r="12" spans="1:17" x14ac:dyDescent="0.2">
      <c r="A12" t="s">
        <v>11</v>
      </c>
      <c r="F12" s="29">
        <f>Input!$C$4</f>
        <v>6</v>
      </c>
      <c r="G12" t="s">
        <v>10</v>
      </c>
      <c r="I12" s="5">
        <f t="shared" si="6"/>
        <v>18</v>
      </c>
      <c r="J12" s="6">
        <f t="shared" si="0"/>
        <v>0.3</v>
      </c>
      <c r="K12" s="7">
        <f t="shared" si="2"/>
        <v>1.6909336520632117</v>
      </c>
      <c r="L12" s="2">
        <f t="shared" si="1"/>
        <v>7.8345022235895706E-2</v>
      </c>
      <c r="M12" s="3">
        <f t="shared" si="3"/>
        <v>1.6909336520632117</v>
      </c>
      <c r="N12" s="3">
        <f t="shared" si="4"/>
        <v>440.30461176924547</v>
      </c>
      <c r="O12" s="3">
        <f t="shared" si="5"/>
        <v>1.6909336520632117</v>
      </c>
      <c r="P12" s="10"/>
      <c r="Q12" s="1"/>
    </row>
    <row r="13" spans="1:17" x14ac:dyDescent="0.2">
      <c r="I13" s="5">
        <f t="shared" si="6"/>
        <v>24</v>
      </c>
      <c r="J13" s="6">
        <f t="shared" si="0"/>
        <v>0.4</v>
      </c>
      <c r="K13" s="7">
        <f t="shared" si="2"/>
        <v>2.9943196121751061</v>
      </c>
      <c r="L13" s="2">
        <f t="shared" si="1"/>
        <v>0.10446002964786094</v>
      </c>
      <c r="M13" s="3">
        <f t="shared" si="3"/>
        <v>2.9943196121751061</v>
      </c>
      <c r="N13" s="3">
        <f t="shared" si="4"/>
        <v>425.60737962585426</v>
      </c>
      <c r="O13" s="3">
        <f t="shared" si="5"/>
        <v>2.9943196121751061</v>
      </c>
      <c r="P13" s="10"/>
      <c r="Q13" s="1"/>
    </row>
    <row r="14" spans="1:17" x14ac:dyDescent="0.2">
      <c r="I14" s="5">
        <f t="shared" si="6"/>
        <v>30</v>
      </c>
      <c r="J14" s="6">
        <f t="shared" si="0"/>
        <v>0.5</v>
      </c>
      <c r="K14" s="7">
        <f t="shared" si="2"/>
        <v>4.6550347259598235</v>
      </c>
      <c r="L14" s="2">
        <f>J14/($F$22/60)</f>
        <v>0.13057503705982618</v>
      </c>
      <c r="M14" s="3">
        <f t="shared" si="3"/>
        <v>4.6550347259598235</v>
      </c>
      <c r="N14" s="3">
        <f t="shared" si="4"/>
        <v>411.40073655853195</v>
      </c>
      <c r="O14" s="3">
        <f t="shared" si="5"/>
        <v>4.6550347259598235</v>
      </c>
      <c r="P14" s="10"/>
      <c r="Q14" s="1"/>
    </row>
    <row r="15" spans="1:17" x14ac:dyDescent="0.2">
      <c r="I15" s="5">
        <f t="shared" si="6"/>
        <v>36</v>
      </c>
      <c r="J15" s="6">
        <f t="shared" si="0"/>
        <v>0.6</v>
      </c>
      <c r="K15" s="7">
        <f t="shared" si="2"/>
        <v>6.6619182950442637</v>
      </c>
      <c r="L15" s="2">
        <f t="shared" si="1"/>
        <v>0.15669004447179141</v>
      </c>
      <c r="M15" s="3">
        <f t="shared" si="3"/>
        <v>6.6619182950442637</v>
      </c>
      <c r="N15" s="3">
        <f t="shared" si="4"/>
        <v>397.66830685522541</v>
      </c>
      <c r="O15" s="3">
        <f t="shared" si="5"/>
        <v>6.6619182950442637</v>
      </c>
      <c r="P15" s="10"/>
      <c r="Q15" s="1"/>
    </row>
    <row r="16" spans="1:17" x14ac:dyDescent="0.2">
      <c r="I16" s="5">
        <f t="shared" si="6"/>
        <v>42</v>
      </c>
      <c r="J16" s="6">
        <f t="shared" si="0"/>
        <v>0.7</v>
      </c>
      <c r="K16" s="7">
        <f t="shared" si="2"/>
        <v>9.0014832246229783</v>
      </c>
      <c r="L16" s="2">
        <f t="shared" si="1"/>
        <v>0.18280505188375662</v>
      </c>
      <c r="M16" s="3">
        <f t="shared" si="3"/>
        <v>9.0014832246229783</v>
      </c>
      <c r="N16" s="3">
        <f t="shared" si="4"/>
        <v>384.39426142009921</v>
      </c>
      <c r="O16" s="3">
        <f t="shared" si="5"/>
        <v>9.0014832246229783</v>
      </c>
      <c r="P16" s="10"/>
      <c r="Q16" s="1"/>
    </row>
    <row r="17" spans="1:17" x14ac:dyDescent="0.2">
      <c r="I17" s="5">
        <f t="shared" si="6"/>
        <v>48</v>
      </c>
      <c r="J17" s="6">
        <f t="shared" si="0"/>
        <v>0.8</v>
      </c>
      <c r="K17" s="7">
        <f t="shared" si="2"/>
        <v>11.658006662361737</v>
      </c>
      <c r="L17" s="2">
        <f t="shared" si="1"/>
        <v>0.20892005929572188</v>
      </c>
      <c r="M17" s="3">
        <f t="shared" si="3"/>
        <v>11.658006662361737</v>
      </c>
      <c r="N17" s="3">
        <f t="shared" si="4"/>
        <v>371.56329952765503</v>
      </c>
      <c r="O17" s="3">
        <f t="shared" si="5"/>
        <v>11.658006662361737</v>
      </c>
      <c r="P17" s="10"/>
      <c r="Q17" s="1"/>
    </row>
    <row r="18" spans="1:17" x14ac:dyDescent="0.2">
      <c r="I18" s="5">
        <f t="shared" si="6"/>
        <v>54</v>
      </c>
      <c r="J18" s="6">
        <f t="shared" si="0"/>
        <v>0.9</v>
      </c>
      <c r="K18" s="7">
        <f t="shared" si="2"/>
        <v>14.613635662524354</v>
      </c>
      <c r="L18" s="2">
        <f t="shared" si="1"/>
        <v>0.23503506670768712</v>
      </c>
      <c r="M18" s="3">
        <f t="shared" si="3"/>
        <v>14.613635662524354</v>
      </c>
      <c r="N18" s="3">
        <f t="shared" si="4"/>
        <v>359.16063118589278</v>
      </c>
      <c r="O18" s="3">
        <f t="shared" si="5"/>
        <v>14.613635662524354</v>
      </c>
      <c r="P18" s="10"/>
      <c r="Q18" s="1"/>
    </row>
    <row r="19" spans="1:17" x14ac:dyDescent="0.2">
      <c r="A19" t="s">
        <v>2</v>
      </c>
      <c r="F19" s="31">
        <f>(1000/F9)-10</f>
        <v>2.8205128205128212</v>
      </c>
      <c r="G19" t="s">
        <v>9</v>
      </c>
      <c r="I19" s="5">
        <f t="shared" si="6"/>
        <v>60</v>
      </c>
      <c r="J19" s="6">
        <f t="shared" si="0"/>
        <v>1</v>
      </c>
      <c r="K19" s="7">
        <f t="shared" si="2"/>
        <v>17.848507165215882</v>
      </c>
      <c r="L19" s="2">
        <f t="shared" si="1"/>
        <v>0.26115007411965235</v>
      </c>
      <c r="M19" s="3">
        <f t="shared" si="3"/>
        <v>17.848507165215882</v>
      </c>
      <c r="N19" s="3">
        <f t="shared" si="4"/>
        <v>347.17196008818371</v>
      </c>
      <c r="O19" s="3">
        <f>IF(I19&lt;F$23,M19,N19)</f>
        <v>17.848507165215882</v>
      </c>
      <c r="P19" s="10"/>
      <c r="Q19" s="1"/>
    </row>
    <row r="20" spans="1:17" x14ac:dyDescent="0.2">
      <c r="A20" t="s">
        <v>3</v>
      </c>
      <c r="F20" s="31">
        <f>((F8-0.2*(F19))^2)/(F8+0.8*(F19))</f>
        <v>9.750863404228955</v>
      </c>
      <c r="G20" t="s">
        <v>9</v>
      </c>
      <c r="H20" s="9"/>
      <c r="I20" s="5">
        <f t="shared" si="6"/>
        <v>66</v>
      </c>
      <c r="J20" s="6">
        <f t="shared" si="0"/>
        <v>1.1000000000000001</v>
      </c>
      <c r="K20" s="7">
        <f t="shared" si="2"/>
        <v>21.340881484431439</v>
      </c>
      <c r="L20" s="2">
        <f t="shared" si="1"/>
        <v>0.28726508153161762</v>
      </c>
      <c r="M20" s="3">
        <f t="shared" si="3"/>
        <v>21.340881484431439</v>
      </c>
      <c r="N20" s="3">
        <f t="shared" si="4"/>
        <v>335.58346713420508</v>
      </c>
      <c r="O20" s="3">
        <f t="shared" si="5"/>
        <v>21.340881484431439</v>
      </c>
      <c r="P20" s="10"/>
      <c r="Q20" s="1"/>
    </row>
    <row r="21" spans="1:17" x14ac:dyDescent="0.2">
      <c r="A21" t="s">
        <v>7</v>
      </c>
      <c r="F21" s="31">
        <f>F20*F10</f>
        <v>592.95000361116274</v>
      </c>
      <c r="G21" t="s">
        <v>8</v>
      </c>
      <c r="I21" s="5">
        <f t="shared" si="6"/>
        <v>72</v>
      </c>
      <c r="J21" s="6">
        <f t="shared" si="0"/>
        <v>1.2</v>
      </c>
      <c r="K21" s="7">
        <f t="shared" si="2"/>
        <v>25.067288407815422</v>
      </c>
      <c r="L21" s="2">
        <f t="shared" si="1"/>
        <v>0.31338008894358282</v>
      </c>
      <c r="M21" s="3">
        <f t="shared" si="3"/>
        <v>25.067288407815422</v>
      </c>
      <c r="N21" s="3">
        <f t="shared" si="4"/>
        <v>324.38179450094111</v>
      </c>
      <c r="O21" s="3">
        <f t="shared" si="5"/>
        <v>25.067288407815422</v>
      </c>
      <c r="P21" s="10"/>
      <c r="Q21" s="1"/>
    </row>
    <row r="22" spans="1:17" x14ac:dyDescent="0.2">
      <c r="A22" t="s">
        <v>6</v>
      </c>
      <c r="F22" s="31">
        <f>43.525*F21/F11</f>
        <v>229.75295029979398</v>
      </c>
      <c r="G22" t="s">
        <v>10</v>
      </c>
      <c r="I22" s="5">
        <f t="shared" si="6"/>
        <v>78</v>
      </c>
      <c r="J22" s="6">
        <f t="shared" si="0"/>
        <v>1.3</v>
      </c>
      <c r="K22" s="7">
        <f t="shared" si="2"/>
        <v>29.00268492627972</v>
      </c>
      <c r="L22" s="2">
        <f t="shared" si="1"/>
        <v>0.33949509635554803</v>
      </c>
      <c r="M22" s="3">
        <f t="shared" si="3"/>
        <v>29.00268492627972</v>
      </c>
      <c r="N22" s="3">
        <f t="shared" si="4"/>
        <v>313.55403024538822</v>
      </c>
      <c r="O22" s="3">
        <f t="shared" si="5"/>
        <v>29.00268492627972</v>
      </c>
      <c r="P22" s="10"/>
      <c r="Q22" s="1"/>
    </row>
    <row r="23" spans="1:17" x14ac:dyDescent="0.2">
      <c r="A23" t="s">
        <v>15</v>
      </c>
      <c r="F23" s="31">
        <f>1.25*F22</f>
        <v>287.19118787474247</v>
      </c>
      <c r="G23" t="s">
        <v>10</v>
      </c>
      <c r="I23" s="5">
        <f t="shared" si="6"/>
        <v>84</v>
      </c>
      <c r="J23" s="6">
        <f t="shared" si="0"/>
        <v>1.4</v>
      </c>
      <c r="K23" s="7">
        <f>IF(I23&lt;$F$23,M23,N23)</f>
        <v>33.120623533472106</v>
      </c>
      <c r="L23" s="2">
        <f t="shared" si="1"/>
        <v>0.36561010376751324</v>
      </c>
      <c r="M23" s="3">
        <f t="shared" si="3"/>
        <v>33.120623533472106</v>
      </c>
      <c r="N23" s="3">
        <f t="shared" si="4"/>
        <v>303.08769342121815</v>
      </c>
      <c r="O23" s="3">
        <f>IF(I23&lt;F$23,M23,N23)</f>
        <v>33.120623533472106</v>
      </c>
      <c r="P23" s="10"/>
      <c r="Q23" s="1"/>
    </row>
    <row r="24" spans="1:17" x14ac:dyDescent="0.2">
      <c r="A24" t="s">
        <v>20</v>
      </c>
      <c r="F24" s="27"/>
      <c r="I24" s="5">
        <f t="shared" si="6"/>
        <v>90</v>
      </c>
      <c r="J24" s="6">
        <f t="shared" si="0"/>
        <v>1.5</v>
      </c>
      <c r="K24" s="7">
        <f t="shared" si="2"/>
        <v>37.393429964052132</v>
      </c>
      <c r="L24" s="2">
        <f t="shared" si="1"/>
        <v>0.3917251111794785</v>
      </c>
      <c r="M24" s="3">
        <f t="shared" si="3"/>
        <v>37.393429964052132</v>
      </c>
      <c r="N24" s="3">
        <f t="shared" si="4"/>
        <v>292.97071969224169</v>
      </c>
      <c r="O24" s="3">
        <f t="shared" si="5"/>
        <v>37.393429964052132</v>
      </c>
      <c r="P24" s="10"/>
      <c r="Q24" s="1"/>
    </row>
    <row r="25" spans="1:17" x14ac:dyDescent="0.2">
      <c r="A25" t="s">
        <v>23</v>
      </c>
      <c r="F25" s="31">
        <f>F22/10</f>
        <v>22.975295029979399</v>
      </c>
      <c r="G25" t="s">
        <v>10</v>
      </c>
      <c r="I25" s="5">
        <f t="shared" si="6"/>
        <v>96</v>
      </c>
      <c r="J25" s="6">
        <f t="shared" si="0"/>
        <v>1.6</v>
      </c>
      <c r="K25" s="7">
        <f t="shared" si="2"/>
        <v>41.792389176299231</v>
      </c>
      <c r="L25" s="2">
        <f t="shared" si="1"/>
        <v>0.41784011859144377</v>
      </c>
      <c r="M25" s="3">
        <f t="shared" si="3"/>
        <v>41.792389176299231</v>
      </c>
      <c r="N25" s="3">
        <f t="shared" si="4"/>
        <v>283.19144742609092</v>
      </c>
      <c r="O25" s="3">
        <f t="shared" si="5"/>
        <v>41.792389176299231</v>
      </c>
      <c r="P25" s="10"/>
      <c r="Q25" s="1"/>
    </row>
    <row r="26" spans="1:17" x14ac:dyDescent="0.2">
      <c r="A26" t="s">
        <v>7</v>
      </c>
      <c r="F26" s="27">
        <f>F21*43560/12</f>
        <v>2152408.5131085208</v>
      </c>
      <c r="G26" t="s">
        <v>12</v>
      </c>
      <c r="I26" s="5">
        <f t="shared" si="6"/>
        <v>102</v>
      </c>
      <c r="J26" s="6">
        <f t="shared" si="0"/>
        <v>1.7</v>
      </c>
      <c r="K26" s="7">
        <f t="shared" si="2"/>
        <v>46.287938329172277</v>
      </c>
      <c r="L26" s="2">
        <f t="shared" si="1"/>
        <v>0.44395512600340897</v>
      </c>
      <c r="M26" s="3">
        <f t="shared" si="3"/>
        <v>46.287938329172277</v>
      </c>
      <c r="N26" s="3">
        <f t="shared" si="4"/>
        <v>273.7386042520896</v>
      </c>
      <c r="O26" s="3">
        <f t="shared" si="5"/>
        <v>46.287938329172277</v>
      </c>
      <c r="P26" s="10"/>
      <c r="Q26" s="1"/>
    </row>
    <row r="27" spans="1:17" x14ac:dyDescent="0.2">
      <c r="F27" s="27"/>
      <c r="I27" s="5">
        <f t="shared" si="6"/>
        <v>108</v>
      </c>
      <c r="J27" s="6">
        <f t="shared" si="0"/>
        <v>1.8</v>
      </c>
      <c r="K27" s="7">
        <f t="shared" si="2"/>
        <v>50.849865456934296</v>
      </c>
      <c r="L27" s="2">
        <f t="shared" si="1"/>
        <v>0.47007013341537424</v>
      </c>
      <c r="M27" s="3">
        <f t="shared" si="3"/>
        <v>50.849865456934296</v>
      </c>
      <c r="N27" s="3">
        <f t="shared" si="4"/>
        <v>264.601294067818</v>
      </c>
      <c r="O27" s="3">
        <f t="shared" si="5"/>
        <v>50.849865456934296</v>
      </c>
      <c r="P27" s="10"/>
      <c r="Q27" s="1"/>
    </row>
    <row r="28" spans="1:17" x14ac:dyDescent="0.2">
      <c r="F28" s="27"/>
      <c r="I28" s="5">
        <f t="shared" si="6"/>
        <v>114</v>
      </c>
      <c r="J28" s="6">
        <f t="shared" si="0"/>
        <v>1.9</v>
      </c>
      <c r="K28" s="7">
        <f t="shared" si="2"/>
        <v>55.447512506165744</v>
      </c>
      <c r="L28" s="2">
        <f t="shared" si="1"/>
        <v>0.49618514082733944</v>
      </c>
      <c r="M28" s="3">
        <f t="shared" si="3"/>
        <v>55.447512506165744</v>
      </c>
      <c r="N28" s="3">
        <f t="shared" si="4"/>
        <v>255.76898447939487</v>
      </c>
      <c r="O28" s="3">
        <f t="shared" si="5"/>
        <v>55.447512506165744</v>
      </c>
      <c r="P28" s="10"/>
      <c r="Q28" s="1"/>
    </row>
    <row r="29" spans="1:17" x14ac:dyDescent="0.2">
      <c r="F29" s="27">
        <f>F20/(1.39*F21)</f>
        <v>1.1830693314120289E-2</v>
      </c>
      <c r="I29" s="5">
        <f t="shared" si="6"/>
        <v>120</v>
      </c>
      <c r="J29" s="6">
        <f t="shared" si="0"/>
        <v>2</v>
      </c>
      <c r="K29" s="7">
        <f t="shared" si="2"/>
        <v>60.04998137067345</v>
      </c>
      <c r="L29" s="2">
        <f t="shared" si="1"/>
        <v>0.52230014823930471</v>
      </c>
      <c r="M29" s="3">
        <f t="shared" si="3"/>
        <v>60.04998137067345</v>
      </c>
      <c r="N29" s="3">
        <f t="shared" si="4"/>
        <v>247.2314946609981</v>
      </c>
      <c r="O29" s="3">
        <f t="shared" si="5"/>
        <v>60.04998137067345</v>
      </c>
      <c r="P29" s="10"/>
      <c r="Q29" s="1"/>
    </row>
    <row r="30" spans="1:17" x14ac:dyDescent="0.2">
      <c r="I30" s="5">
        <f t="shared" si="6"/>
        <v>126</v>
      </c>
      <c r="J30" s="6">
        <f t="shared" si="0"/>
        <v>2.1</v>
      </c>
      <c r="K30" s="7">
        <f t="shared" si="2"/>
        <v>64.626341539654007</v>
      </c>
      <c r="L30" s="2">
        <f t="shared" si="1"/>
        <v>0.54841515565126997</v>
      </c>
      <c r="M30" s="3">
        <f t="shared" si="3"/>
        <v>64.626341539654007</v>
      </c>
      <c r="N30" s="3">
        <f t="shared" si="4"/>
        <v>238.97898361963163</v>
      </c>
      <c r="O30" s="3">
        <f t="shared" si="5"/>
        <v>64.626341539654007</v>
      </c>
      <c r="P30" s="10"/>
      <c r="Q30" s="1"/>
    </row>
    <row r="31" spans="1:17" x14ac:dyDescent="0.2">
      <c r="I31" s="5">
        <f t="shared" si="6"/>
        <v>132</v>
      </c>
      <c r="J31" s="6">
        <f t="shared" si="0"/>
        <v>2.2000000000000002</v>
      </c>
      <c r="K31" s="7">
        <f t="shared" si="2"/>
        <v>69.14583796362983</v>
      </c>
      <c r="L31" s="2">
        <f t="shared" si="1"/>
        <v>0.57453016306323523</v>
      </c>
      <c r="M31" s="3">
        <f t="shared" si="3"/>
        <v>69.14583796362983</v>
      </c>
      <c r="N31" s="3">
        <f t="shared" si="4"/>
        <v>231.00193885161056</v>
      </c>
      <c r="O31" s="3">
        <f t="shared" si="5"/>
        <v>69.14583796362983</v>
      </c>
      <c r="P31" s="10"/>
      <c r="Q31" s="1"/>
    </row>
    <row r="32" spans="1:17" x14ac:dyDescent="0.2">
      <c r="I32" s="5">
        <f t="shared" si="6"/>
        <v>138</v>
      </c>
      <c r="J32" s="6">
        <f t="shared" si="0"/>
        <v>2.2999999999999998</v>
      </c>
      <c r="K32" s="7">
        <f t="shared" si="2"/>
        <v>73.578097741211906</v>
      </c>
      <c r="L32" s="2">
        <f t="shared" si="1"/>
        <v>0.60064517047520039</v>
      </c>
      <c r="M32" s="3">
        <f t="shared" si="3"/>
        <v>73.578097741211906</v>
      </c>
      <c r="N32" s="3">
        <f t="shared" si="4"/>
        <v>223.29116537768914</v>
      </c>
      <c r="O32" s="3">
        <f t="shared" si="5"/>
        <v>73.578097741211906</v>
      </c>
      <c r="P32" s="10"/>
      <c r="Q32" s="1"/>
    </row>
    <row r="33" spans="9:17" x14ac:dyDescent="0.2">
      <c r="I33" s="5">
        <f t="shared" si="6"/>
        <v>144</v>
      </c>
      <c r="J33" s="6">
        <f t="shared" si="0"/>
        <v>2.4</v>
      </c>
      <c r="K33" s="7">
        <f t="shared" si="2"/>
        <v>77.893334237667901</v>
      </c>
      <c r="L33" s="2">
        <f t="shared" si="1"/>
        <v>0.62676017788716565</v>
      </c>
      <c r="M33" s="3">
        <f t="shared" si="3"/>
        <v>77.893334237667901</v>
      </c>
      <c r="N33" s="3">
        <f>(4.34*($F$11))*EXP(-1.3*(L33))</f>
        <v>215.8377751441929</v>
      </c>
      <c r="O33" s="3">
        <f t="shared" si="5"/>
        <v>77.893334237667901</v>
      </c>
      <c r="P33" s="10"/>
      <c r="Q33" s="1"/>
    </row>
    <row r="34" spans="9:17" x14ac:dyDescent="0.2">
      <c r="I34" s="5">
        <f t="shared" si="6"/>
        <v>150</v>
      </c>
      <c r="J34" s="6">
        <f t="shared" si="0"/>
        <v>2.5</v>
      </c>
      <c r="K34" s="7">
        <f t="shared" si="2"/>
        <v>82.062547263533801</v>
      </c>
      <c r="L34" s="2">
        <f t="shared" si="1"/>
        <v>0.6528751852991308</v>
      </c>
      <c r="M34" s="3">
        <f t="shared" si="3"/>
        <v>82.062547263533801</v>
      </c>
      <c r="N34" s="3">
        <f t="shared" ref="N34:N97" si="7">(4.34*($F$11))*EXP(-1.3*(L34))</f>
        <v>208.63317677793785</v>
      </c>
      <c r="O34" s="3">
        <f t="shared" si="5"/>
        <v>82.062547263533801</v>
      </c>
      <c r="P34" s="10"/>
      <c r="Q34" s="1"/>
    </row>
    <row r="35" spans="9:17" x14ac:dyDescent="0.2">
      <c r="I35" s="5">
        <f t="shared" si="6"/>
        <v>156</v>
      </c>
      <c r="J35" s="6">
        <f t="shared" si="0"/>
        <v>2.6</v>
      </c>
      <c r="K35" s="7">
        <f t="shared" si="2"/>
        <v>86.057717967985326</v>
      </c>
      <c r="L35" s="2">
        <f t="shared" si="1"/>
        <v>0.67899019271109606</v>
      </c>
      <c r="M35" s="3">
        <f t="shared" si="3"/>
        <v>86.057717967985326</v>
      </c>
      <c r="N35" s="3">
        <f t="shared" si="7"/>
        <v>201.66906568312717</v>
      </c>
      <c r="O35" s="3">
        <f t="shared" si="5"/>
        <v>86.057717967985326</v>
      </c>
      <c r="P35" s="10"/>
      <c r="Q35" s="1"/>
    </row>
    <row r="36" spans="9:17" x14ac:dyDescent="0.2">
      <c r="I36" s="5">
        <f t="shared" si="6"/>
        <v>162</v>
      </c>
      <c r="J36" s="6">
        <f t="shared" si="0"/>
        <v>2.7</v>
      </c>
      <c r="K36" s="7">
        <f t="shared" si="2"/>
        <v>89.851997137204094</v>
      </c>
      <c r="L36" s="2">
        <f t="shared" si="1"/>
        <v>0.70510520012306133</v>
      </c>
      <c r="M36" s="3">
        <f t="shared" si="3"/>
        <v>89.851997137204094</v>
      </c>
      <c r="N36" s="3">
        <f t="shared" si="7"/>
        <v>194.93741446881037</v>
      </c>
      <c r="O36" s="3">
        <f t="shared" si="5"/>
        <v>89.851997137204094</v>
      </c>
      <c r="P36" s="10"/>
      <c r="Q36" s="1"/>
    </row>
    <row r="37" spans="9:17" x14ac:dyDescent="0.2">
      <c r="I37" s="5">
        <f t="shared" si="6"/>
        <v>168</v>
      </c>
      <c r="J37" s="6">
        <f t="shared" si="0"/>
        <v>2.8</v>
      </c>
      <c r="K37" s="7">
        <f t="shared" si="2"/>
        <v>93.41988563229539</v>
      </c>
      <c r="L37" s="2">
        <f t="shared" si="1"/>
        <v>0.73122020753502648</v>
      </c>
      <c r="M37" s="3">
        <f t="shared" si="3"/>
        <v>93.41988563229539</v>
      </c>
      <c r="N37" s="3">
        <f t="shared" si="7"/>
        <v>188.43046369587123</v>
      </c>
      <c r="O37" s="3">
        <f t="shared" si="5"/>
        <v>93.41988563229539</v>
      </c>
      <c r="P37" s="10"/>
      <c r="Q37" s="1"/>
    </row>
    <row r="38" spans="9:17" x14ac:dyDescent="0.2">
      <c r="I38" s="5">
        <f t="shared" si="6"/>
        <v>174</v>
      </c>
      <c r="J38" s="6">
        <f t="shared" si="0"/>
        <v>2.9</v>
      </c>
      <c r="K38" s="7">
        <f t="shared" si="2"/>
        <v>96.737405754139132</v>
      </c>
      <c r="L38" s="2">
        <f t="shared" si="1"/>
        <v>0.75733521494699174</v>
      </c>
      <c r="M38" s="3">
        <f t="shared" si="3"/>
        <v>96.737405754139132</v>
      </c>
      <c r="N38" s="3">
        <f t="shared" si="7"/>
        <v>182.14071293287796</v>
      </c>
      <c r="O38" s="3">
        <f t="shared" si="5"/>
        <v>96.737405754139132</v>
      </c>
      <c r="P38" s="10"/>
      <c r="Q38" s="1"/>
    </row>
    <row r="39" spans="9:17" x14ac:dyDescent="0.2">
      <c r="I39" s="5">
        <f t="shared" si="6"/>
        <v>180</v>
      </c>
      <c r="J39" s="6">
        <f t="shared" si="0"/>
        <v>3</v>
      </c>
      <c r="K39" s="7">
        <f t="shared" si="2"/>
        <v>99.782262383530821</v>
      </c>
      <c r="L39" s="2">
        <f t="shared" si="1"/>
        <v>0.783450222358957</v>
      </c>
      <c r="M39" s="3">
        <f t="shared" si="3"/>
        <v>99.782262383530821</v>
      </c>
      <c r="N39" s="3">
        <f t="shared" si="7"/>
        <v>176.06091211048678</v>
      </c>
      <c r="O39" s="3">
        <f t="shared" si="5"/>
        <v>99.782262383530821</v>
      </c>
      <c r="P39" s="10"/>
      <c r="Q39" s="1"/>
    </row>
    <row r="40" spans="9:17" x14ac:dyDescent="0.2">
      <c r="I40" s="5">
        <f t="shared" si="6"/>
        <v>186</v>
      </c>
      <c r="J40" s="6">
        <f t="shared" si="0"/>
        <v>3.1</v>
      </c>
      <c r="K40" s="7">
        <f t="shared" si="2"/>
        <v>102.53399281368354</v>
      </c>
      <c r="L40" s="2">
        <f t="shared" si="1"/>
        <v>0.80956522977092227</v>
      </c>
      <c r="M40" s="3">
        <f t="shared" si="3"/>
        <v>102.53399281368354</v>
      </c>
      <c r="N40" s="13">
        <f t="shared" si="7"/>
        <v>170.18405316443258</v>
      </c>
      <c r="O40" s="3">
        <f t="shared" si="5"/>
        <v>102.53399281368354</v>
      </c>
      <c r="P40" s="10"/>
      <c r="Q40" s="1"/>
    </row>
    <row r="41" spans="9:17" x14ac:dyDescent="0.2">
      <c r="I41" s="5">
        <f t="shared" si="6"/>
        <v>192</v>
      </c>
      <c r="J41" s="6">
        <f t="shared" si="0"/>
        <v>3.2</v>
      </c>
      <c r="K41" s="7">
        <f t="shared" si="2"/>
        <v>104.97410426815416</v>
      </c>
      <c r="L41" s="2">
        <f t="shared" si="1"/>
        <v>0.83568023718288753</v>
      </c>
      <c r="M41" s="3">
        <f t="shared" si="3"/>
        <v>104.97410426815416</v>
      </c>
      <c r="N41" s="13">
        <f t="shared" si="7"/>
        <v>164.50336195747391</v>
      </c>
      <c r="O41" s="3">
        <f t="shared" si="5"/>
        <v>104.97410426815416</v>
      </c>
    </row>
    <row r="42" spans="9:17" x14ac:dyDescent="0.2">
      <c r="I42" s="5">
        <f t="shared" si="6"/>
        <v>198</v>
      </c>
      <c r="J42" s="6">
        <f t="shared" si="0"/>
        <v>3.3</v>
      </c>
      <c r="K42" s="7">
        <f t="shared" si="2"/>
        <v>107.0861981800157</v>
      </c>
      <c r="L42" s="2">
        <f t="shared" si="1"/>
        <v>0.86179524459485268</v>
      </c>
      <c r="M42" s="3">
        <f t="shared" si="3"/>
        <v>107.0861981800157</v>
      </c>
      <c r="N42" s="13">
        <f t="shared" si="7"/>
        <v>159.01229047098133</v>
      </c>
      <c r="O42" s="3">
        <f t="shared" si="5"/>
        <v>107.0861981800157</v>
      </c>
    </row>
    <row r="43" spans="9:17" x14ac:dyDescent="0.2">
      <c r="I43" s="5">
        <f t="shared" si="6"/>
        <v>204</v>
      </c>
      <c r="J43" s="6">
        <f t="shared" si="0"/>
        <v>3.4</v>
      </c>
      <c r="K43" s="7">
        <f t="shared" si="2"/>
        <v>108.85608039706813</v>
      </c>
      <c r="L43" s="2">
        <f t="shared" si="1"/>
        <v>0.88791025200681795</v>
      </c>
      <c r="M43" s="3">
        <f t="shared" si="3"/>
        <v>108.85608039706813</v>
      </c>
      <c r="N43" s="13">
        <f t="shared" si="7"/>
        <v>153.70450925716756</v>
      </c>
      <c r="O43" s="3">
        <f t="shared" si="5"/>
        <v>108.85608039706813</v>
      </c>
    </row>
    <row r="44" spans="9:17" x14ac:dyDescent="0.2">
      <c r="I44" s="5">
        <f t="shared" si="6"/>
        <v>210</v>
      </c>
      <c r="J44" s="6">
        <f t="shared" si="0"/>
        <v>3.5</v>
      </c>
      <c r="K44" s="7">
        <f t="shared" si="2"/>
        <v>110.27185657246265</v>
      </c>
      <c r="L44" s="2">
        <f t="shared" si="1"/>
        <v>0.91402525941878321</v>
      </c>
      <c r="M44" s="3">
        <f t="shared" si="3"/>
        <v>110.27185657246265</v>
      </c>
      <c r="N44" s="13">
        <f t="shared" si="7"/>
        <v>148.57390014326049</v>
      </c>
      <c r="O44" s="3">
        <f t="shared" si="5"/>
        <v>110.27185657246265</v>
      </c>
    </row>
    <row r="45" spans="9:17" x14ac:dyDescent="0.2">
      <c r="I45" s="5">
        <f t="shared" si="6"/>
        <v>216</v>
      </c>
      <c r="J45" s="6">
        <f t="shared" si="0"/>
        <v>3.6</v>
      </c>
      <c r="K45" s="7">
        <f t="shared" si="2"/>
        <v>111.32401209967452</v>
      </c>
      <c r="L45" s="2">
        <f t="shared" si="1"/>
        <v>0.94014026683074847</v>
      </c>
      <c r="M45" s="3">
        <f t="shared" si="3"/>
        <v>111.32401209967452</v>
      </c>
      <c r="N45" s="13">
        <f t="shared" si="7"/>
        <v>143.61454917920807</v>
      </c>
      <c r="O45" s="3">
        <f t="shared" si="5"/>
        <v>111.32401209967452</v>
      </c>
    </row>
    <row r="46" spans="9:17" x14ac:dyDescent="0.2">
      <c r="I46" s="5">
        <f t="shared" si="6"/>
        <v>222</v>
      </c>
      <c r="J46" s="6">
        <f t="shared" si="0"/>
        <v>3.7</v>
      </c>
      <c r="K46" s="7">
        <f t="shared" si="2"/>
        <v>112.00547605462809</v>
      </c>
      <c r="L46" s="2">
        <f t="shared" si="1"/>
        <v>0.96625527424271374</v>
      </c>
      <c r="M46" s="3">
        <f t="shared" si="3"/>
        <v>112.00547605462809</v>
      </c>
      <c r="N46" s="13">
        <f t="shared" si="7"/>
        <v>138.82073982078717</v>
      </c>
      <c r="O46" s="3">
        <f t="shared" si="5"/>
        <v>112.00547605462809</v>
      </c>
    </row>
    <row r="47" spans="9:17" x14ac:dyDescent="0.2">
      <c r="I47" s="5">
        <f t="shared" si="6"/>
        <v>228</v>
      </c>
      <c r="J47" s="6">
        <f t="shared" si="0"/>
        <v>3.8</v>
      </c>
      <c r="K47" s="7">
        <f t="shared" si="2"/>
        <v>112.31166871525652</v>
      </c>
      <c r="L47" s="2">
        <f t="shared" si="1"/>
        <v>0.99237028165467889</v>
      </c>
      <c r="M47" s="3">
        <f t="shared" si="3"/>
        <v>112.31166871525652</v>
      </c>
      <c r="N47" s="13">
        <f t="shared" si="7"/>
        <v>134.18694634025763</v>
      </c>
      <c r="O47" s="3">
        <f t="shared" si="5"/>
        <v>112.31166871525652</v>
      </c>
    </row>
    <row r="48" spans="9:17" x14ac:dyDescent="0.2">
      <c r="I48" s="5">
        <f t="shared" si="6"/>
        <v>234</v>
      </c>
      <c r="J48" s="6">
        <f t="shared" si="0"/>
        <v>3.9</v>
      </c>
      <c r="K48" s="7">
        <f t="shared" si="2"/>
        <v>112.24053233914455</v>
      </c>
      <c r="L48" s="2">
        <f t="shared" si="1"/>
        <v>1.018485289066644</v>
      </c>
      <c r="M48" s="3">
        <f t="shared" si="3"/>
        <v>112.24053233914455</v>
      </c>
      <c r="N48" s="13">
        <f t="shared" si="7"/>
        <v>129.7078274569671</v>
      </c>
      <c r="O48" s="3">
        <f t="shared" si="5"/>
        <v>112.24053233914455</v>
      </c>
    </row>
    <row r="49" spans="9:15" x14ac:dyDescent="0.2">
      <c r="I49" s="5">
        <f t="shared" si="6"/>
        <v>240</v>
      </c>
      <c r="J49" s="6">
        <f t="shared" si="0"/>
        <v>4</v>
      </c>
      <c r="K49" s="7">
        <f t="shared" si="2"/>
        <v>111.79254499241593</v>
      </c>
      <c r="L49" s="2">
        <f t="shared" si="1"/>
        <v>1.0446002964786094</v>
      </c>
      <c r="M49" s="3">
        <f t="shared" si="3"/>
        <v>111.79254499241593</v>
      </c>
      <c r="N49" s="13">
        <f t="shared" si="7"/>
        <v>125.37822018056396</v>
      </c>
      <c r="O49" s="3">
        <f t="shared" si="5"/>
        <v>111.79254499241593</v>
      </c>
    </row>
    <row r="50" spans="9:15" x14ac:dyDescent="0.2">
      <c r="I50" s="5">
        <f t="shared" si="6"/>
        <v>246</v>
      </c>
      <c r="J50" s="6">
        <f t="shared" si="0"/>
        <v>4.0999999999999996</v>
      </c>
      <c r="K50" s="7">
        <f t="shared" si="2"/>
        <v>110.9707173369297</v>
      </c>
      <c r="L50" s="2">
        <f t="shared" si="1"/>
        <v>1.0707153038905746</v>
      </c>
      <c r="M50" s="3">
        <f t="shared" si="3"/>
        <v>110.9707173369297</v>
      </c>
      <c r="N50" s="13">
        <f t="shared" si="7"/>
        <v>121.19313385972232</v>
      </c>
      <c r="O50" s="3">
        <f t="shared" si="5"/>
        <v>110.9707173369297</v>
      </c>
    </row>
    <row r="51" spans="9:15" x14ac:dyDescent="0.2">
      <c r="I51" s="5">
        <f t="shared" si="6"/>
        <v>252</v>
      </c>
      <c r="J51" s="6">
        <f t="shared" si="0"/>
        <v>4.2</v>
      </c>
      <c r="K51" s="7">
        <f t="shared" si="2"/>
        <v>109.78057239737649</v>
      </c>
      <c r="L51" s="2">
        <f t="shared" si="1"/>
        <v>1.0968303113025399</v>
      </c>
      <c r="M51" s="3">
        <f t="shared" si="3"/>
        <v>109.78057239737649</v>
      </c>
      <c r="N51" s="13">
        <f t="shared" si="7"/>
        <v>117.14774442951823</v>
      </c>
      <c r="O51" s="3">
        <f t="shared" si="5"/>
        <v>109.78057239737649</v>
      </c>
    </row>
    <row r="52" spans="9:15" x14ac:dyDescent="0.2">
      <c r="I52" s="5">
        <f t="shared" si="6"/>
        <v>258</v>
      </c>
      <c r="J52" s="6">
        <f t="shared" si="0"/>
        <v>4.3</v>
      </c>
      <c r="K52" s="7">
        <f t="shared" si="2"/>
        <v>108.23010844424857</v>
      </c>
      <c r="L52" s="2">
        <f t="shared" si="1"/>
        <v>1.1229453187145051</v>
      </c>
      <c r="M52" s="3">
        <f t="shared" si="3"/>
        <v>108.23010844424857</v>
      </c>
      <c r="N52" s="13">
        <f t="shared" si="7"/>
        <v>113.23738885082712</v>
      </c>
      <c r="O52" s="3">
        <f t="shared" si="5"/>
        <v>108.23010844424857</v>
      </c>
    </row>
    <row r="53" spans="9:15" x14ac:dyDescent="0.2">
      <c r="I53" s="5">
        <f t="shared" si="6"/>
        <v>264</v>
      </c>
      <c r="J53" s="6">
        <f t="shared" si="0"/>
        <v>4.4000000000000004</v>
      </c>
      <c r="K53" s="7">
        <f t="shared" si="2"/>
        <v>106.32974524212538</v>
      </c>
      <c r="L53" s="2">
        <f t="shared" si="1"/>
        <v>1.1490603261264705</v>
      </c>
      <c r="M53" s="3">
        <f t="shared" si="3"/>
        <v>106.32974524212538</v>
      </c>
      <c r="N53" s="13">
        <f t="shared" si="7"/>
        <v>109.45755973533223</v>
      </c>
      <c r="O53" s="3">
        <f t="shared" si="5"/>
        <v>106.32974524212538</v>
      </c>
    </row>
    <row r="54" spans="9:15" x14ac:dyDescent="0.2">
      <c r="I54" s="5">
        <f t="shared" si="6"/>
        <v>270</v>
      </c>
      <c r="J54" s="6">
        <f t="shared" si="0"/>
        <v>4.5</v>
      </c>
      <c r="K54" s="7">
        <f t="shared" si="2"/>
        <v>104.09225402450882</v>
      </c>
      <c r="L54" s="2">
        <f t="shared" si="1"/>
        <v>1.1751753335384356</v>
      </c>
      <c r="M54" s="3">
        <f t="shared" si="3"/>
        <v>104.09225402450882</v>
      </c>
      <c r="N54" s="13">
        <f t="shared" si="7"/>
        <v>105.8039001499487</v>
      </c>
      <c r="O54" s="3">
        <f t="shared" si="5"/>
        <v>104.09225402450882</v>
      </c>
    </row>
    <row r="55" spans="9:15" x14ac:dyDescent="0.2">
      <c r="I55" s="5">
        <f t="shared" si="6"/>
        <v>276</v>
      </c>
      <c r="J55" s="6">
        <f t="shared" si="0"/>
        <v>4.5999999999999996</v>
      </c>
      <c r="K55" s="7">
        <f t="shared" si="2"/>
        <v>101.53267166580613</v>
      </c>
      <c r="L55" s="2">
        <f t="shared" si="1"/>
        <v>1.2012903409504008</v>
      </c>
      <c r="M55" s="3">
        <f t="shared" si="3"/>
        <v>101.53267166580613</v>
      </c>
      <c r="N55" s="13">
        <f t="shared" si="7"/>
        <v>102.27219859467419</v>
      </c>
      <c r="O55" s="3">
        <f t="shared" si="5"/>
        <v>101.53267166580613</v>
      </c>
    </row>
    <row r="56" spans="9:15" x14ac:dyDescent="0.2">
      <c r="I56" s="5">
        <f t="shared" si="6"/>
        <v>282</v>
      </c>
      <c r="J56" s="6">
        <f t="shared" si="0"/>
        <v>4.7</v>
      </c>
      <c r="K56" s="7">
        <f t="shared" si="2"/>
        <v>98.668199627260989</v>
      </c>
      <c r="L56" s="2">
        <f t="shared" si="1"/>
        <v>1.2274053483623661</v>
      </c>
      <c r="M56" s="3">
        <f t="shared" si="3"/>
        <v>98.668199627260989</v>
      </c>
      <c r="N56" s="13">
        <f t="shared" si="7"/>
        <v>98.858384148077647</v>
      </c>
      <c r="O56" s="3">
        <f t="shared" si="5"/>
        <v>98.668199627260989</v>
      </c>
    </row>
    <row r="57" spans="9:15" x14ac:dyDescent="0.2">
      <c r="I57" s="5">
        <f t="shared" si="6"/>
        <v>288</v>
      </c>
      <c r="J57" s="6">
        <f t="shared" si="0"/>
        <v>4.8</v>
      </c>
      <c r="K57" s="7">
        <f t="shared" si="2"/>
        <v>95.558521774829799</v>
      </c>
      <c r="L57" s="2">
        <f t="shared" si="1"/>
        <v>1.2535203557743313</v>
      </c>
      <c r="M57" s="3">
        <f t="shared" si="3"/>
        <v>95.518088355957929</v>
      </c>
      <c r="N57" s="13">
        <f t="shared" si="7"/>
        <v>95.558521774829799</v>
      </c>
      <c r="O57" s="3">
        <f t="shared" si="5"/>
        <v>95.558521774829799</v>
      </c>
    </row>
    <row r="58" spans="9:15" x14ac:dyDescent="0.2">
      <c r="I58" s="5">
        <f t="shared" si="6"/>
        <v>294</v>
      </c>
      <c r="J58" s="6">
        <f t="shared" si="0"/>
        <v>4.9000000000000004</v>
      </c>
      <c r="K58" s="7">
        <f t="shared" si="2"/>
        <v>92.368807789866992</v>
      </c>
      <c r="L58" s="2">
        <f t="shared" si="1"/>
        <v>1.2796353631862967</v>
      </c>
      <c r="M58" s="3">
        <f t="shared" si="3"/>
        <v>92.103507913787041</v>
      </c>
      <c r="N58" s="13">
        <f t="shared" si="7"/>
        <v>92.368807789866992</v>
      </c>
      <c r="O58" s="3">
        <f t="shared" si="5"/>
        <v>92.368807789866992</v>
      </c>
    </row>
    <row r="59" spans="9:15" x14ac:dyDescent="0.2">
      <c r="I59" s="5">
        <f t="shared" si="6"/>
        <v>300</v>
      </c>
      <c r="J59" s="6">
        <f t="shared" si="0"/>
        <v>5</v>
      </c>
      <c r="K59" s="7">
        <f t="shared" si="2"/>
        <v>89.285565473959977</v>
      </c>
      <c r="L59" s="2">
        <f t="shared" si="1"/>
        <v>1.3057503705982616</v>
      </c>
      <c r="M59" s="3">
        <f t="shared" si="3"/>
        <v>88.447405705796584</v>
      </c>
      <c r="N59" s="13">
        <f t="shared" si="7"/>
        <v>89.285565473959977</v>
      </c>
      <c r="O59" s="3">
        <f t="shared" si="5"/>
        <v>89.285565473959977</v>
      </c>
    </row>
    <row r="60" spans="9:15" x14ac:dyDescent="0.2">
      <c r="I60" s="5">
        <f t="shared" si="6"/>
        <v>306</v>
      </c>
      <c r="J60" s="6">
        <f t="shared" si="0"/>
        <v>5.0999999999999996</v>
      </c>
      <c r="K60" s="7">
        <f t="shared" si="2"/>
        <v>86.305240835633327</v>
      </c>
      <c r="L60" s="2">
        <f t="shared" si="1"/>
        <v>1.3318653780102268</v>
      </c>
      <c r="M60" s="3">
        <f t="shared" si="3"/>
        <v>84.574352264057808</v>
      </c>
      <c r="N60" s="13">
        <f t="shared" si="7"/>
        <v>86.305240835633327</v>
      </c>
      <c r="O60" s="3">
        <f t="shared" si="5"/>
        <v>86.305240835633327</v>
      </c>
    </row>
    <row r="61" spans="9:15" x14ac:dyDescent="0.2">
      <c r="I61" s="5">
        <f t="shared" si="6"/>
        <v>312</v>
      </c>
      <c r="J61" s="6">
        <f t="shared" si="0"/>
        <v>5.2</v>
      </c>
      <c r="K61" s="7">
        <f t="shared" si="2"/>
        <v>83.42439851455093</v>
      </c>
      <c r="L61" s="2">
        <f t="shared" si="1"/>
        <v>1.3579803854221921</v>
      </c>
      <c r="M61" s="3">
        <f t="shared" si="3"/>
        <v>80.5103761234394</v>
      </c>
      <c r="N61" s="13">
        <f t="shared" si="7"/>
        <v>83.42439851455093</v>
      </c>
      <c r="O61" s="3">
        <f t="shared" si="5"/>
        <v>83.42439851455093</v>
      </c>
    </row>
    <row r="62" spans="9:15" x14ac:dyDescent="0.2">
      <c r="I62" s="5">
        <f t="shared" si="6"/>
        <v>318</v>
      </c>
      <c r="J62" s="6">
        <f t="shared" si="0"/>
        <v>5.3</v>
      </c>
      <c r="K62" s="7">
        <f t="shared" si="2"/>
        <v>80.639717821645291</v>
      </c>
      <c r="L62" s="2">
        <f t="shared" si="1"/>
        <v>1.3840953928341573</v>
      </c>
      <c r="M62" s="3">
        <f t="shared" si="3"/>
        <v>76.282788898994681</v>
      </c>
      <c r="N62" s="13">
        <f t="shared" si="7"/>
        <v>80.639717821645291</v>
      </c>
      <c r="O62" s="3">
        <f t="shared" si="5"/>
        <v>80.639717821645291</v>
      </c>
    </row>
    <row r="63" spans="9:15" x14ac:dyDescent="0.2">
      <c r="I63" s="5">
        <f t="shared" si="6"/>
        <v>324</v>
      </c>
      <c r="J63" s="6">
        <f t="shared" si="0"/>
        <v>5.4</v>
      </c>
      <c r="K63" s="7">
        <f t="shared" si="2"/>
        <v>77.947988911425711</v>
      </c>
      <c r="L63" s="2">
        <f t="shared" si="1"/>
        <v>1.4102104002461227</v>
      </c>
      <c r="M63" s="3">
        <f t="shared" si="3"/>
        <v>71.920001740514664</v>
      </c>
      <c r="N63" s="13">
        <f t="shared" si="7"/>
        <v>77.947988911425711</v>
      </c>
      <c r="O63" s="3">
        <f t="shared" si="5"/>
        <v>77.947988911425711</v>
      </c>
    </row>
    <row r="64" spans="9:15" x14ac:dyDescent="0.2">
      <c r="I64" s="5">
        <f t="shared" si="6"/>
        <v>330</v>
      </c>
      <c r="J64" s="6">
        <f t="shared" si="0"/>
        <v>5.5</v>
      </c>
      <c r="K64" s="7">
        <f t="shared" si="2"/>
        <v>75.346109082054099</v>
      </c>
      <c r="L64" s="2">
        <f t="shared" si="1"/>
        <v>1.4363254076580878</v>
      </c>
      <c r="M64" s="3">
        <f t="shared" si="3"/>
        <v>67.451334397749079</v>
      </c>
      <c r="N64" s="13">
        <f t="shared" si="7"/>
        <v>75.346109082054099</v>
      </c>
      <c r="O64" s="3">
        <f t="shared" si="5"/>
        <v>75.346109082054099</v>
      </c>
    </row>
    <row r="65" spans="9:15" x14ac:dyDescent="0.2">
      <c r="I65" s="5">
        <f t="shared" si="6"/>
        <v>336</v>
      </c>
      <c r="J65" s="6">
        <f t="shared" si="0"/>
        <v>5.6</v>
      </c>
      <c r="K65" s="7">
        <f t="shared" si="2"/>
        <v>72.831079198922708</v>
      </c>
      <c r="L65" s="2">
        <f t="shared" si="1"/>
        <v>1.462440415070053</v>
      </c>
      <c r="M65" s="3">
        <f t="shared" si="3"/>
        <v>62.906818179456614</v>
      </c>
      <c r="N65" s="13">
        <f t="shared" si="7"/>
        <v>72.831079198922708</v>
      </c>
      <c r="O65" s="3">
        <f t="shared" si="5"/>
        <v>72.831079198922708</v>
      </c>
    </row>
    <row r="66" spans="9:15" x14ac:dyDescent="0.2">
      <c r="I66" s="5">
        <f t="shared" si="6"/>
        <v>342</v>
      </c>
      <c r="J66" s="6">
        <f t="shared" si="0"/>
        <v>5.7</v>
      </c>
      <c r="K66" s="7">
        <f t="shared" si="2"/>
        <v>70.400000237612019</v>
      </c>
      <c r="L66" s="2">
        <f t="shared" si="1"/>
        <v>1.4885554224820183</v>
      </c>
      <c r="M66" s="3">
        <f t="shared" si="3"/>
        <v>58.316994130481703</v>
      </c>
      <c r="N66" s="13">
        <f t="shared" si="7"/>
        <v>70.400000237612019</v>
      </c>
      <c r="O66" s="3">
        <f t="shared" si="5"/>
        <v>70.400000237612019</v>
      </c>
    </row>
    <row r="67" spans="9:15" x14ac:dyDescent="0.2">
      <c r="I67" s="5">
        <f t="shared" si="6"/>
        <v>348</v>
      </c>
      <c r="J67" s="6">
        <f t="shared" si="0"/>
        <v>5.8</v>
      </c>
      <c r="K67" s="7">
        <f t="shared" si="2"/>
        <v>68.05006994224361</v>
      </c>
      <c r="L67" s="2">
        <f t="shared" si="1"/>
        <v>1.5146704298939835</v>
      </c>
      <c r="M67" s="3">
        <f t="shared" si="3"/>
        <v>53.712707783192293</v>
      </c>
      <c r="N67" s="13">
        <f t="shared" si="7"/>
        <v>68.05006994224361</v>
      </c>
      <c r="O67" s="3">
        <f t="shared" si="5"/>
        <v>68.05006994224361</v>
      </c>
    </row>
    <row r="68" spans="9:15" x14ac:dyDescent="0.2">
      <c r="I68" s="5">
        <f t="shared" si="6"/>
        <v>354</v>
      </c>
      <c r="J68" s="6">
        <f t="shared" si="0"/>
        <v>5.9</v>
      </c>
      <c r="K68" s="7">
        <f t="shared" si="2"/>
        <v>65.778579595375916</v>
      </c>
      <c r="L68" s="2">
        <f t="shared" si="1"/>
        <v>1.5407854373059489</v>
      </c>
      <c r="M68" s="3">
        <f t="shared" si="3"/>
        <v>49.124901862634289</v>
      </c>
      <c r="N68" s="13">
        <f t="shared" si="7"/>
        <v>65.778579595375916</v>
      </c>
      <c r="O68" s="3">
        <f t="shared" si="5"/>
        <v>65.778579595375916</v>
      </c>
    </row>
    <row r="69" spans="9:15" x14ac:dyDescent="0.2">
      <c r="I69" s="5">
        <f t="shared" si="6"/>
        <v>360</v>
      </c>
      <c r="J69" s="6">
        <f t="shared" si="0"/>
        <v>6</v>
      </c>
      <c r="K69" s="7">
        <f t="shared" si="2"/>
        <v>63.582910895720268</v>
      </c>
      <c r="L69" s="2">
        <f t="shared" si="1"/>
        <v>1.566900444717914</v>
      </c>
      <c r="M69" s="3">
        <f t="shared" si="3"/>
        <v>44.584408338510734</v>
      </c>
      <c r="N69" s="13">
        <f t="shared" si="7"/>
        <v>63.582910895720268</v>
      </c>
      <c r="O69" s="3">
        <f t="shared" si="5"/>
        <v>63.582910895720268</v>
      </c>
    </row>
    <row r="70" spans="9:15" x14ac:dyDescent="0.2">
      <c r="I70" s="5">
        <f t="shared" si="6"/>
        <v>366</v>
      </c>
      <c r="J70" s="6">
        <f t="shared" si="0"/>
        <v>6.1</v>
      </c>
      <c r="K70" s="7">
        <f t="shared" si="2"/>
        <v>61.46053294007735</v>
      </c>
      <c r="L70" s="2">
        <f t="shared" si="1"/>
        <v>1.5930154521298792</v>
      </c>
      <c r="M70" s="3">
        <f t="shared" si="3"/>
        <v>40.121741221483106</v>
      </c>
      <c r="N70" s="13">
        <f t="shared" si="7"/>
        <v>61.46053294007735</v>
      </c>
      <c r="O70" s="3">
        <f t="shared" si="5"/>
        <v>61.46053294007735</v>
      </c>
    </row>
    <row r="71" spans="9:15" x14ac:dyDescent="0.2">
      <c r="I71" s="5">
        <f t="shared" si="6"/>
        <v>372</v>
      </c>
      <c r="J71" s="6">
        <f t="shared" si="0"/>
        <v>6.2</v>
      </c>
      <c r="K71" s="7">
        <f t="shared" si="2"/>
        <v>59.408999306016163</v>
      </c>
      <c r="L71" s="2">
        <f t="shared" si="1"/>
        <v>1.6191304595418445</v>
      </c>
      <c r="M71" s="3">
        <f t="shared" si="3"/>
        <v>35.766891496289993</v>
      </c>
      <c r="N71" s="13">
        <f t="shared" si="7"/>
        <v>59.408999306016163</v>
      </c>
      <c r="O71" s="3">
        <f t="shared" si="5"/>
        <v>59.408999306016163</v>
      </c>
    </row>
    <row r="72" spans="9:15" x14ac:dyDescent="0.2">
      <c r="I72" s="5">
        <f t="shared" si="6"/>
        <v>378</v>
      </c>
      <c r="J72" s="6">
        <f t="shared" si="0"/>
        <v>6.3</v>
      </c>
      <c r="K72" s="7">
        <f t="shared" si="2"/>
        <v>57.425945231931912</v>
      </c>
      <c r="L72" s="2">
        <f t="shared" si="1"/>
        <v>1.6452454669538097</v>
      </c>
      <c r="M72" s="3">
        <f t="shared" si="3"/>
        <v>31.549125569818138</v>
      </c>
      <c r="N72" s="13">
        <f t="shared" si="7"/>
        <v>57.425945231931912</v>
      </c>
      <c r="O72" s="3">
        <f t="shared" si="5"/>
        <v>57.425945231931912</v>
      </c>
    </row>
    <row r="73" spans="9:15" x14ac:dyDescent="0.2">
      <c r="I73" s="5">
        <f t="shared" si="6"/>
        <v>384</v>
      </c>
      <c r="J73" s="6">
        <f t="shared" ref="J73:J136" si="8">I73/60</f>
        <v>6.4</v>
      </c>
      <c r="K73" s="7">
        <f t="shared" si="2"/>
        <v>55.509084891232831</v>
      </c>
      <c r="L73" s="2">
        <f t="shared" ref="L73:L136" si="9">J73/($F$22/60)</f>
        <v>1.6713604743657751</v>
      </c>
      <c r="M73" s="3">
        <f t="shared" si="3"/>
        <v>27.496788588638974</v>
      </c>
      <c r="N73" s="13">
        <f t="shared" si="7"/>
        <v>55.509084891232831</v>
      </c>
      <c r="O73" s="3">
        <f t="shared" si="5"/>
        <v>55.509084891232831</v>
      </c>
    </row>
    <row r="74" spans="9:15" x14ac:dyDescent="0.2">
      <c r="I74" s="5">
        <f t="shared" si="6"/>
        <v>390</v>
      </c>
      <c r="J74" s="6">
        <f t="shared" si="8"/>
        <v>6.5</v>
      </c>
      <c r="K74" s="7">
        <f t="shared" ref="K74:K137" si="10">IF(I74&lt;$F$23,M74,N74)</f>
        <v>53.656208757513802</v>
      </c>
      <c r="L74" s="2">
        <f t="shared" si="9"/>
        <v>1.6974754817777402</v>
      </c>
      <c r="M74" s="3">
        <f t="shared" ref="M74:M137" si="11">($F$11/2)*(1-COS((3.14*L74)))</f>
        <v>23.637113947798809</v>
      </c>
      <c r="N74" s="13">
        <f t="shared" si="7"/>
        <v>53.656208757513802</v>
      </c>
      <c r="O74" s="3">
        <f t="shared" ref="O74:O137" si="12">IF(I74&lt;F$23,M74,N74)</f>
        <v>53.656208757513802</v>
      </c>
    </row>
    <row r="75" spans="9:15" x14ac:dyDescent="0.2">
      <c r="I75" s="5">
        <f t="shared" ref="I75:I138" si="13">I74+$F$12</f>
        <v>396</v>
      </c>
      <c r="J75" s="6">
        <f t="shared" si="8"/>
        <v>6.6</v>
      </c>
      <c r="K75" s="7">
        <f t="shared" si="10"/>
        <v>51.865181057679671</v>
      </c>
      <c r="L75" s="2">
        <f t="shared" si="9"/>
        <v>1.7235904891897054</v>
      </c>
      <c r="M75" s="3">
        <f t="shared" si="11"/>
        <v>19.996040271043022</v>
      </c>
      <c r="N75" s="13">
        <f t="shared" si="7"/>
        <v>51.865181057679671</v>
      </c>
      <c r="O75" s="3">
        <f t="shared" si="12"/>
        <v>51.865181057679671</v>
      </c>
    </row>
    <row r="76" spans="9:15" x14ac:dyDescent="0.2">
      <c r="I76" s="5">
        <f t="shared" si="13"/>
        <v>402</v>
      </c>
      <c r="J76" s="6">
        <f t="shared" si="8"/>
        <v>6.7</v>
      </c>
      <c r="K76" s="7">
        <f t="shared" si="10"/>
        <v>50.133937310082409</v>
      </c>
      <c r="L76" s="2">
        <f t="shared" si="9"/>
        <v>1.7497054966016707</v>
      </c>
      <c r="M76" s="3">
        <f t="shared" si="11"/>
        <v>16.598037092443395</v>
      </c>
      <c r="N76" s="13">
        <f t="shared" si="7"/>
        <v>50.133937310082409</v>
      </c>
      <c r="O76" s="3">
        <f t="shared" si="12"/>
        <v>50.133937310082409</v>
      </c>
    </row>
    <row r="77" spans="9:15" x14ac:dyDescent="0.2">
      <c r="I77" s="5">
        <f t="shared" si="13"/>
        <v>408</v>
      </c>
      <c r="J77" s="6">
        <f t="shared" si="8"/>
        <v>6.8</v>
      </c>
      <c r="K77" s="7">
        <f t="shared" si="10"/>
        <v>48.460481944834839</v>
      </c>
      <c r="L77" s="2">
        <f t="shared" si="9"/>
        <v>1.7758205040136359</v>
      </c>
      <c r="M77" s="3">
        <f t="shared" si="11"/>
        <v>13.46594041092146</v>
      </c>
      <c r="N77" s="13">
        <f t="shared" si="7"/>
        <v>48.460481944834839</v>
      </c>
      <c r="O77" s="3">
        <f t="shared" si="12"/>
        <v>48.460481944834839</v>
      </c>
    </row>
    <row r="78" spans="9:15" x14ac:dyDescent="0.2">
      <c r="I78" s="5">
        <f t="shared" si="13"/>
        <v>414</v>
      </c>
      <c r="J78" s="6">
        <f t="shared" si="8"/>
        <v>6.9</v>
      </c>
      <c r="K78" s="7">
        <f t="shared" si="10"/>
        <v>46.842886003556977</v>
      </c>
      <c r="L78" s="2">
        <f t="shared" si="9"/>
        <v>1.8019355114256013</v>
      </c>
      <c r="M78" s="3">
        <f t="shared" si="11"/>
        <v>10.620799222808659</v>
      </c>
      <c r="N78" s="13">
        <f t="shared" si="7"/>
        <v>46.842886003556977</v>
      </c>
      <c r="O78" s="3">
        <f t="shared" si="12"/>
        <v>46.842886003556977</v>
      </c>
    </row>
    <row r="79" spans="9:15" x14ac:dyDescent="0.2">
      <c r="I79" s="5">
        <f t="shared" si="13"/>
        <v>420</v>
      </c>
      <c r="J79" s="6">
        <f t="shared" si="8"/>
        <v>7</v>
      </c>
      <c r="K79" s="7">
        <f t="shared" si="10"/>
        <v>45.279284915904746</v>
      </c>
      <c r="L79" s="2">
        <f t="shared" si="9"/>
        <v>1.8280505188375664</v>
      </c>
      <c r="M79" s="3">
        <f t="shared" si="11"/>
        <v>8.0817340638103481</v>
      </c>
      <c r="N79" s="13">
        <f t="shared" si="7"/>
        <v>45.279284915904746</v>
      </c>
      <c r="O79" s="3">
        <f t="shared" si="12"/>
        <v>45.279284915904746</v>
      </c>
    </row>
    <row r="80" spans="9:15" x14ac:dyDescent="0.2">
      <c r="I80" s="5">
        <f t="shared" si="13"/>
        <v>426</v>
      </c>
      <c r="J80" s="6">
        <f t="shared" si="8"/>
        <v>7.1</v>
      </c>
      <c r="K80" s="7">
        <f t="shared" si="10"/>
        <v>43.767876350317039</v>
      </c>
      <c r="L80" s="2">
        <f t="shared" si="9"/>
        <v>1.8541655262495316</v>
      </c>
      <c r="M80" s="3">
        <f t="shared" si="11"/>
        <v>5.8658085110288578</v>
      </c>
      <c r="N80" s="13">
        <f t="shared" si="7"/>
        <v>43.767876350317039</v>
      </c>
      <c r="O80" s="3">
        <f t="shared" si="12"/>
        <v>43.767876350317039</v>
      </c>
    </row>
    <row r="81" spans="9:15" x14ac:dyDescent="0.2">
      <c r="I81" s="5">
        <f t="shared" si="13"/>
        <v>432</v>
      </c>
      <c r="J81" s="6">
        <f t="shared" si="8"/>
        <v>7.2</v>
      </c>
      <c r="K81" s="7">
        <f t="shared" si="10"/>
        <v>42.306918136504429</v>
      </c>
      <c r="L81" s="2">
        <f t="shared" si="9"/>
        <v>1.8802805336614969</v>
      </c>
      <c r="M81" s="3">
        <f t="shared" si="11"/>
        <v>3.9879145086071328</v>
      </c>
      <c r="N81" s="13">
        <f t="shared" si="7"/>
        <v>42.306918136504429</v>
      </c>
      <c r="O81" s="3">
        <f t="shared" si="12"/>
        <v>42.306918136504429</v>
      </c>
    </row>
    <row r="82" spans="9:15" x14ac:dyDescent="0.2">
      <c r="I82" s="5">
        <f t="shared" si="13"/>
        <v>438</v>
      </c>
      <c r="J82" s="6">
        <f t="shared" si="8"/>
        <v>7.3</v>
      </c>
      <c r="K82" s="7">
        <f t="shared" si="10"/>
        <v>40.894726257284411</v>
      </c>
      <c r="L82" s="2">
        <f t="shared" si="9"/>
        <v>1.9063955410734621</v>
      </c>
      <c r="M82" s="3">
        <f t="shared" si="11"/>
        <v>2.4606722876515104</v>
      </c>
      <c r="N82" s="13">
        <f t="shared" si="7"/>
        <v>40.894726257284411</v>
      </c>
      <c r="O82" s="3">
        <f t="shared" si="12"/>
        <v>40.894726257284411</v>
      </c>
    </row>
    <row r="83" spans="9:15" x14ac:dyDescent="0.2">
      <c r="I83" s="5">
        <f t="shared" si="13"/>
        <v>444</v>
      </c>
      <c r="J83" s="6">
        <f t="shared" si="8"/>
        <v>7.4</v>
      </c>
      <c r="K83" s="7">
        <f t="shared" si="10"/>
        <v>39.529672907448642</v>
      </c>
      <c r="L83" s="2">
        <f t="shared" si="9"/>
        <v>1.9325105484854275</v>
      </c>
      <c r="M83" s="3">
        <f t="shared" si="11"/>
        <v>1.2943455530136707</v>
      </c>
      <c r="N83" s="13">
        <f t="shared" si="7"/>
        <v>39.529672907448642</v>
      </c>
      <c r="O83" s="3">
        <f t="shared" si="12"/>
        <v>39.529672907448642</v>
      </c>
    </row>
    <row r="84" spans="9:15" x14ac:dyDescent="0.2">
      <c r="I84" s="5">
        <f t="shared" si="13"/>
        <v>450</v>
      </c>
      <c r="J84" s="6">
        <f t="shared" si="8"/>
        <v>7.5</v>
      </c>
      <c r="K84" s="7">
        <f t="shared" si="10"/>
        <v>38.21018461742463</v>
      </c>
      <c r="L84" s="2">
        <f t="shared" si="9"/>
        <v>1.9586255558973926</v>
      </c>
      <c r="M84" s="3">
        <f t="shared" si="11"/>
        <v>0.49677250691252905</v>
      </c>
      <c r="N84" s="13">
        <f t="shared" si="7"/>
        <v>38.21018461742463</v>
      </c>
      <c r="O84" s="3">
        <f t="shared" si="12"/>
        <v>38.21018461742463</v>
      </c>
    </row>
    <row r="85" spans="9:15" x14ac:dyDescent="0.2">
      <c r="I85" s="5">
        <f t="shared" si="13"/>
        <v>456</v>
      </c>
      <c r="J85" s="6">
        <f t="shared" si="8"/>
        <v>7.6</v>
      </c>
      <c r="K85" s="7">
        <f t="shared" si="10"/>
        <v>36.934740439568863</v>
      </c>
      <c r="L85" s="2">
        <f t="shared" si="9"/>
        <v>1.9847405633093578</v>
      </c>
      <c r="M85" s="3">
        <f t="shared" si="11"/>
        <v>7.3313172945213931E-2</v>
      </c>
      <c r="N85" s="13">
        <f t="shared" si="7"/>
        <v>36.934740439568863</v>
      </c>
      <c r="O85" s="3">
        <f t="shared" si="12"/>
        <v>36.934740439568863</v>
      </c>
    </row>
    <row r="86" spans="9:15" x14ac:dyDescent="0.2">
      <c r="I86" s="5">
        <f t="shared" si="13"/>
        <v>462</v>
      </c>
      <c r="J86" s="6">
        <f t="shared" si="8"/>
        <v>7.7</v>
      </c>
      <c r="K86" s="7">
        <f t="shared" si="10"/>
        <v>35.701870195001149</v>
      </c>
      <c r="L86" s="2">
        <f t="shared" si="9"/>
        <v>2.0108555707213229</v>
      </c>
      <c r="M86" s="3">
        <f t="shared" si="11"/>
        <v>2.6813374492534091E-2</v>
      </c>
      <c r="N86" s="13">
        <f t="shared" si="7"/>
        <v>35.701870195001149</v>
      </c>
      <c r="O86" s="3">
        <f t="shared" si="12"/>
        <v>35.701870195001149</v>
      </c>
    </row>
    <row r="87" spans="9:15" x14ac:dyDescent="0.2">
      <c r="I87" s="5">
        <f t="shared" si="13"/>
        <v>468</v>
      </c>
      <c r="J87" s="6">
        <f t="shared" si="8"/>
        <v>7.8</v>
      </c>
      <c r="K87" s="7">
        <f t="shared" si="10"/>
        <v>34.510152778958869</v>
      </c>
      <c r="L87" s="2">
        <f t="shared" si="9"/>
        <v>2.0369705781332881</v>
      </c>
      <c r="M87" s="3">
        <f t="shared" si="11"/>
        <v>0.35758560959864444</v>
      </c>
      <c r="N87" s="13">
        <f t="shared" si="7"/>
        <v>34.510152778958869</v>
      </c>
      <c r="O87" s="3">
        <f t="shared" si="12"/>
        <v>34.510152778958869</v>
      </c>
    </row>
    <row r="88" spans="9:15" x14ac:dyDescent="0.2">
      <c r="I88" s="5">
        <f t="shared" si="13"/>
        <v>474</v>
      </c>
      <c r="J88" s="6">
        <f t="shared" si="8"/>
        <v>7.9</v>
      </c>
      <c r="K88" s="7">
        <f t="shared" si="10"/>
        <v>33.358214522718036</v>
      </c>
      <c r="L88" s="2">
        <f t="shared" si="9"/>
        <v>2.0630855855452537</v>
      </c>
      <c r="M88" s="3">
        <f t="shared" si="11"/>
        <v>1.0634069508538029</v>
      </c>
      <c r="N88" s="13">
        <f t="shared" si="7"/>
        <v>33.358214522718036</v>
      </c>
      <c r="O88" s="3">
        <f t="shared" si="12"/>
        <v>33.358214522718036</v>
      </c>
    </row>
    <row r="89" spans="9:15" x14ac:dyDescent="0.2">
      <c r="I89" s="5">
        <f t="shared" si="13"/>
        <v>480</v>
      </c>
      <c r="J89" s="6">
        <f t="shared" si="8"/>
        <v>8</v>
      </c>
      <c r="K89" s="7">
        <f t="shared" si="10"/>
        <v>32.244727610193095</v>
      </c>
      <c r="L89" s="2">
        <f t="shared" si="9"/>
        <v>2.0892005929572188</v>
      </c>
      <c r="M89" s="3">
        <f t="shared" si="11"/>
        <v>2.1395339843939136</v>
      </c>
      <c r="N89" s="13">
        <f t="shared" si="7"/>
        <v>32.244727610193095</v>
      </c>
      <c r="O89" s="3">
        <f t="shared" si="12"/>
        <v>32.244727610193095</v>
      </c>
    </row>
    <row r="90" spans="9:15" x14ac:dyDescent="0.2">
      <c r="I90" s="5">
        <f t="shared" si="13"/>
        <v>486</v>
      </c>
      <c r="J90" s="6">
        <f t="shared" si="8"/>
        <v>8.1</v>
      </c>
      <c r="K90" s="7">
        <f t="shared" si="10"/>
        <v>31.168408547389856</v>
      </c>
      <c r="L90" s="2">
        <f t="shared" si="9"/>
        <v>2.115315600369184</v>
      </c>
      <c r="M90" s="3">
        <f t="shared" si="11"/>
        <v>3.5787346876205226</v>
      </c>
      <c r="N90" s="13">
        <f t="shared" si="7"/>
        <v>31.168408547389856</v>
      </c>
      <c r="O90" s="3">
        <f t="shared" si="12"/>
        <v>31.168408547389856</v>
      </c>
    </row>
    <row r="91" spans="9:15" x14ac:dyDescent="0.2">
      <c r="I91" s="5">
        <f t="shared" si="13"/>
        <v>492</v>
      </c>
      <c r="J91" s="6">
        <f t="shared" si="8"/>
        <v>8.1999999999999993</v>
      </c>
      <c r="K91" s="7">
        <f t="shared" si="10"/>
        <v>30.128016682947781</v>
      </c>
      <c r="L91" s="2">
        <f t="shared" si="9"/>
        <v>2.1414306077811491</v>
      </c>
      <c r="M91" s="3">
        <f t="shared" si="11"/>
        <v>5.3713370314097055</v>
      </c>
      <c r="N91" s="13">
        <f t="shared" si="7"/>
        <v>30.128016682947781</v>
      </c>
      <c r="O91" s="3">
        <f t="shared" si="12"/>
        <v>30.128016682947781</v>
      </c>
    </row>
    <row r="92" spans="9:15" x14ac:dyDescent="0.2">
      <c r="I92" s="5">
        <f t="shared" si="13"/>
        <v>498</v>
      </c>
      <c r="J92" s="6">
        <f t="shared" si="8"/>
        <v>8.3000000000000007</v>
      </c>
      <c r="K92" s="7">
        <f t="shared" si="10"/>
        <v>29.122352778066148</v>
      </c>
      <c r="L92" s="2">
        <f t="shared" si="9"/>
        <v>2.1675456151931147</v>
      </c>
      <c r="M92" s="3">
        <f t="shared" si="11"/>
        <v>7.5052939801828149</v>
      </c>
      <c r="N92" s="13">
        <f t="shared" si="7"/>
        <v>29.122352778066148</v>
      </c>
      <c r="O92" s="3">
        <f t="shared" si="12"/>
        <v>29.122352778066148</v>
      </c>
    </row>
    <row r="93" spans="9:15" x14ac:dyDescent="0.2">
      <c r="I93" s="5">
        <f t="shared" si="13"/>
        <v>504</v>
      </c>
      <c r="J93" s="6">
        <f t="shared" si="8"/>
        <v>8.4</v>
      </c>
      <c r="K93" s="7">
        <f t="shared" si="10"/>
        <v>28.150257624165551</v>
      </c>
      <c r="L93" s="2">
        <f t="shared" si="9"/>
        <v>2.1936606226050799</v>
      </c>
      <c r="M93" s="3">
        <f t="shared" si="11"/>
        <v>9.9662644530109308</v>
      </c>
      <c r="N93" s="13">
        <f t="shared" si="7"/>
        <v>28.150257624165551</v>
      </c>
      <c r="O93" s="3">
        <f t="shared" si="12"/>
        <v>28.150257624165551</v>
      </c>
    </row>
    <row r="94" spans="9:15" x14ac:dyDescent="0.2">
      <c r="I94" s="5">
        <f t="shared" si="13"/>
        <v>510</v>
      </c>
      <c r="J94" s="6">
        <f t="shared" si="8"/>
        <v>8.5</v>
      </c>
      <c r="K94" s="7">
        <f t="shared" si="10"/>
        <v>27.210610706691387</v>
      </c>
      <c r="L94" s="2">
        <f t="shared" si="9"/>
        <v>2.219775630017045</v>
      </c>
      <c r="M94" s="3">
        <f t="shared" si="11"/>
        <v>12.73770970166195</v>
      </c>
      <c r="N94" s="13">
        <f t="shared" si="7"/>
        <v>27.210610706691387</v>
      </c>
      <c r="O94" s="3">
        <f t="shared" si="12"/>
        <v>27.210610706691387</v>
      </c>
    </row>
    <row r="95" spans="9:15" x14ac:dyDescent="0.2">
      <c r="I95" s="5">
        <f t="shared" si="13"/>
        <v>516</v>
      </c>
      <c r="J95" s="6">
        <f t="shared" si="8"/>
        <v>8.6</v>
      </c>
      <c r="K95" s="7">
        <f t="shared" si="10"/>
        <v>26.302328913519347</v>
      </c>
      <c r="L95" s="2">
        <f t="shared" si="9"/>
        <v>2.2458906374290102</v>
      </c>
      <c r="M95" s="3">
        <f t="shared" si="11"/>
        <v>15.801004457887831</v>
      </c>
      <c r="N95" s="13">
        <f t="shared" si="7"/>
        <v>26.302328913519347</v>
      </c>
      <c r="O95" s="3">
        <f t="shared" si="12"/>
        <v>26.302328913519347</v>
      </c>
    </row>
    <row r="96" spans="9:15" x14ac:dyDescent="0.2">
      <c r="I96" s="5">
        <f t="shared" si="13"/>
        <v>522</v>
      </c>
      <c r="J96" s="6">
        <f t="shared" si="8"/>
        <v>8.6999999999999993</v>
      </c>
      <c r="K96" s="7">
        <f t="shared" si="10"/>
        <v>25.424365286473773</v>
      </c>
      <c r="L96" s="2">
        <f t="shared" si="9"/>
        <v>2.2720056448409753</v>
      </c>
      <c r="M96" s="3">
        <f t="shared" si="11"/>
        <v>19.135562102997497</v>
      </c>
      <c r="N96" s="13">
        <f t="shared" si="7"/>
        <v>25.424365286473773</v>
      </c>
      <c r="O96" s="3">
        <f t="shared" si="12"/>
        <v>25.424365286473773</v>
      </c>
    </row>
    <row r="97" spans="9:15" x14ac:dyDescent="0.2">
      <c r="I97" s="5">
        <f t="shared" si="13"/>
        <v>528</v>
      </c>
      <c r="J97" s="6">
        <f t="shared" si="8"/>
        <v>8.8000000000000007</v>
      </c>
      <c r="K97" s="7">
        <f t="shared" si="10"/>
        <v>24.575707814519973</v>
      </c>
      <c r="L97" s="2">
        <f t="shared" si="9"/>
        <v>2.2981206522529409</v>
      </c>
      <c r="M97" s="3">
        <f t="shared" si="11"/>
        <v>22.71897301852249</v>
      </c>
      <c r="N97" s="13">
        <f t="shared" si="7"/>
        <v>24.575707814519973</v>
      </c>
      <c r="O97" s="3">
        <f t="shared" si="12"/>
        <v>24.575707814519973</v>
      </c>
    </row>
    <row r="98" spans="9:15" x14ac:dyDescent="0.2">
      <c r="I98" s="5">
        <f t="shared" si="13"/>
        <v>534</v>
      </c>
      <c r="J98" s="6">
        <f t="shared" si="8"/>
        <v>8.9</v>
      </c>
      <c r="K98" s="7">
        <f t="shared" si="10"/>
        <v>23.755378267239539</v>
      </c>
      <c r="L98" s="2">
        <f t="shared" si="9"/>
        <v>2.3242356596649061</v>
      </c>
      <c r="M98" s="3">
        <f t="shared" si="11"/>
        <v>26.527155188201753</v>
      </c>
      <c r="N98" s="13">
        <f t="shared" ref="N98:N161" si="14">(4.34*($F$11))*EXP(-1.3*(L98))</f>
        <v>23.755378267239539</v>
      </c>
      <c r="O98" s="3">
        <f t="shared" si="12"/>
        <v>23.755378267239539</v>
      </c>
    </row>
    <row r="99" spans="9:15" x14ac:dyDescent="0.2">
      <c r="I99" s="5">
        <f t="shared" si="13"/>
        <v>540</v>
      </c>
      <c r="J99" s="6">
        <f t="shared" si="8"/>
        <v>9</v>
      </c>
      <c r="K99" s="7">
        <f t="shared" si="10"/>
        <v>22.962431067243681</v>
      </c>
      <c r="L99" s="2">
        <f t="shared" si="9"/>
        <v>2.3503506670768712</v>
      </c>
      <c r="M99" s="3">
        <f t="shared" si="11"/>
        <v>30.534516039177547</v>
      </c>
      <c r="N99" s="13">
        <f t="shared" si="14"/>
        <v>22.962431067243681</v>
      </c>
      <c r="O99" s="3">
        <f t="shared" si="12"/>
        <v>22.962431067243681</v>
      </c>
    </row>
    <row r="100" spans="9:15" x14ac:dyDescent="0.2">
      <c r="I100" s="5">
        <f t="shared" si="13"/>
        <v>546</v>
      </c>
      <c r="J100" s="6">
        <f t="shared" si="8"/>
        <v>9.1</v>
      </c>
      <c r="K100" s="7">
        <f t="shared" si="10"/>
        <v>22.195952200225211</v>
      </c>
      <c r="L100" s="2">
        <f t="shared" si="9"/>
        <v>2.3764656744888364</v>
      </c>
      <c r="M100" s="3">
        <f t="shared" si="11"/>
        <v>34.714124434761395</v>
      </c>
      <c r="N100" s="13">
        <f t="shared" si="14"/>
        <v>22.195952200225211</v>
      </c>
      <c r="O100" s="3">
        <f t="shared" si="12"/>
        <v>22.195952200225211</v>
      </c>
    </row>
    <row r="101" spans="9:15" x14ac:dyDescent="0.2">
      <c r="I101" s="5">
        <f t="shared" si="13"/>
        <v>552</v>
      </c>
      <c r="J101" s="6">
        <f t="shared" si="8"/>
        <v>9.1999999999999993</v>
      </c>
      <c r="K101" s="7">
        <f t="shared" si="10"/>
        <v>21.455058161392635</v>
      </c>
      <c r="L101" s="2">
        <f t="shared" si="9"/>
        <v>2.4025806819008015</v>
      </c>
      <c r="M101" s="3">
        <f t="shared" si="11"/>
        <v>39.037891662907896</v>
      </c>
      <c r="N101" s="13">
        <f t="shared" si="14"/>
        <v>21.455058161392635</v>
      </c>
      <c r="O101" s="3">
        <f t="shared" si="12"/>
        <v>21.455058161392635</v>
      </c>
    </row>
    <row r="102" spans="9:15" x14ac:dyDescent="0.2">
      <c r="I102" s="5">
        <f t="shared" si="13"/>
        <v>558</v>
      </c>
      <c r="J102" s="6">
        <f t="shared" si="8"/>
        <v>9.3000000000000007</v>
      </c>
      <c r="K102" s="7">
        <f t="shared" si="10"/>
        <v>20.738894937071912</v>
      </c>
      <c r="L102" s="2">
        <f t="shared" si="9"/>
        <v>2.4286956893127671</v>
      </c>
      <c r="M102" s="3">
        <f t="shared" si="11"/>
        <v>43.476760204077259</v>
      </c>
      <c r="N102" s="13">
        <f t="shared" si="14"/>
        <v>20.738894937071912</v>
      </c>
      <c r="O102" s="3">
        <f t="shared" si="12"/>
        <v>20.738894937071912</v>
      </c>
    </row>
    <row r="103" spans="9:15" x14ac:dyDescent="0.2">
      <c r="I103" s="5">
        <f t="shared" si="13"/>
        <v>564</v>
      </c>
      <c r="J103" s="6">
        <f t="shared" si="8"/>
        <v>9.4</v>
      </c>
      <c r="K103" s="7">
        <f t="shared" si="10"/>
        <v>20.046637020302036</v>
      </c>
      <c r="L103" s="2">
        <f t="shared" si="9"/>
        <v>2.4548106967247323</v>
      </c>
      <c r="M103" s="3">
        <f t="shared" si="11"/>
        <v>48.000899009888762</v>
      </c>
      <c r="N103" s="13">
        <f t="shared" si="14"/>
        <v>20.046637020302036</v>
      </c>
      <c r="O103" s="3">
        <f t="shared" si="12"/>
        <v>20.046637020302036</v>
      </c>
    </row>
    <row r="104" spans="9:15" x14ac:dyDescent="0.2">
      <c r="I104" s="5">
        <f t="shared" si="13"/>
        <v>570</v>
      </c>
      <c r="J104" s="6">
        <f t="shared" si="8"/>
        <v>9.5</v>
      </c>
      <c r="K104" s="7">
        <f t="shared" si="10"/>
        <v>19.377486459289766</v>
      </c>
      <c r="L104" s="2">
        <f t="shared" si="9"/>
        <v>2.4809257041366974</v>
      </c>
      <c r="M104" s="3">
        <f t="shared" si="11"/>
        <v>52.579903980210759</v>
      </c>
      <c r="N104" s="13">
        <f t="shared" si="14"/>
        <v>19.377486459289766</v>
      </c>
      <c r="O104" s="3">
        <f t="shared" si="12"/>
        <v>19.377486459289766</v>
      </c>
    </row>
    <row r="105" spans="9:15" x14ac:dyDescent="0.2">
      <c r="I105" s="5">
        <f t="shared" si="13"/>
        <v>576</v>
      </c>
      <c r="J105" s="6">
        <f t="shared" si="8"/>
        <v>9.6</v>
      </c>
      <c r="K105" s="7">
        <f t="shared" si="10"/>
        <v>18.730671937626632</v>
      </c>
      <c r="L105" s="2">
        <f t="shared" si="9"/>
        <v>2.5070407115486626</v>
      </c>
      <c r="M105" s="3">
        <f t="shared" si="11"/>
        <v>57.183002291397415</v>
      </c>
      <c r="N105" s="13">
        <f t="shared" si="14"/>
        <v>18.730671937626632</v>
      </c>
      <c r="O105" s="3">
        <f t="shared" si="12"/>
        <v>18.730671937626632</v>
      </c>
    </row>
    <row r="106" spans="9:15" x14ac:dyDescent="0.2">
      <c r="I106" s="5">
        <f t="shared" si="13"/>
        <v>582</v>
      </c>
      <c r="J106" s="6">
        <f t="shared" si="8"/>
        <v>9.6999999999999993</v>
      </c>
      <c r="K106" s="7">
        <f t="shared" si="10"/>
        <v>18.105447885207948</v>
      </c>
      <c r="L106" s="2">
        <f t="shared" si="9"/>
        <v>2.5331557189606277</v>
      </c>
      <c r="M106" s="3">
        <f t="shared" si="11"/>
        <v>61.779259202501002</v>
      </c>
      <c r="N106" s="13">
        <f t="shared" si="14"/>
        <v>18.105447885207948</v>
      </c>
      <c r="O106" s="3">
        <f t="shared" si="12"/>
        <v>18.105447885207948</v>
      </c>
    </row>
    <row r="107" spans="9:15" x14ac:dyDescent="0.2">
      <c r="I107" s="5">
        <f t="shared" si="13"/>
        <v>588</v>
      </c>
      <c r="J107" s="6">
        <f t="shared" si="8"/>
        <v>9.8000000000000007</v>
      </c>
      <c r="K107" s="7">
        <f t="shared" si="10"/>
        <v>17.501093618829213</v>
      </c>
      <c r="L107" s="2">
        <f t="shared" si="9"/>
        <v>2.5592707263725933</v>
      </c>
      <c r="M107" s="3">
        <f t="shared" si="11"/>
        <v>66.337785949636455</v>
      </c>
      <c r="N107" s="13">
        <f t="shared" si="14"/>
        <v>17.501093618829213</v>
      </c>
      <c r="O107" s="3">
        <f t="shared" si="12"/>
        <v>17.501093618829213</v>
      </c>
    </row>
    <row r="108" spans="9:15" x14ac:dyDescent="0.2">
      <c r="I108" s="5">
        <f t="shared" si="13"/>
        <v>594</v>
      </c>
      <c r="J108" s="6">
        <f t="shared" si="8"/>
        <v>9.9</v>
      </c>
      <c r="K108" s="7">
        <f t="shared" si="10"/>
        <v>16.916912511469036</v>
      </c>
      <c r="L108" s="2">
        <f t="shared" si="9"/>
        <v>2.5853857337845585</v>
      </c>
      <c r="M108" s="3">
        <f t="shared" si="11"/>
        <v>70.827947331360676</v>
      </c>
      <c r="N108" s="13">
        <f t="shared" si="14"/>
        <v>16.916912511469036</v>
      </c>
      <c r="O108" s="3">
        <f t="shared" si="12"/>
        <v>16.916912511469036</v>
      </c>
    </row>
    <row r="109" spans="9:15" x14ac:dyDescent="0.2">
      <c r="I109" s="5">
        <f t="shared" si="13"/>
        <v>600</v>
      </c>
      <c r="J109" s="6">
        <f t="shared" si="8"/>
        <v>10</v>
      </c>
      <c r="K109" s="7">
        <f t="shared" si="10"/>
        <v>16.352231189301097</v>
      </c>
      <c r="L109" s="2">
        <f t="shared" si="9"/>
        <v>2.6115007411965232</v>
      </c>
      <c r="M109" s="3">
        <f t="shared" si="11"/>
        <v>75.219567590006292</v>
      </c>
      <c r="N109" s="13">
        <f t="shared" si="14"/>
        <v>16.352231189301097</v>
      </c>
      <c r="O109" s="3">
        <f t="shared" si="12"/>
        <v>16.352231189301097</v>
      </c>
    </row>
    <row r="110" spans="9:15" x14ac:dyDescent="0.2">
      <c r="I110" s="5">
        <f t="shared" si="13"/>
        <v>606</v>
      </c>
      <c r="J110" s="6">
        <f t="shared" si="8"/>
        <v>10.1</v>
      </c>
      <c r="K110" s="7">
        <f t="shared" si="10"/>
        <v>15.806398755509763</v>
      </c>
      <c r="L110" s="2">
        <f t="shared" si="9"/>
        <v>2.6376157486084884</v>
      </c>
      <c r="M110" s="3">
        <f t="shared" si="11"/>
        <v>79.483133205362222</v>
      </c>
      <c r="N110" s="13">
        <f t="shared" si="14"/>
        <v>15.806398755509763</v>
      </c>
      <c r="O110" s="3">
        <f t="shared" si="12"/>
        <v>15.806398755509763</v>
      </c>
    </row>
    <row r="111" spans="9:15" x14ac:dyDescent="0.2">
      <c r="I111" s="5">
        <f t="shared" si="13"/>
        <v>612</v>
      </c>
      <c r="J111" s="6">
        <f t="shared" si="8"/>
        <v>10.199999999999999</v>
      </c>
      <c r="K111" s="7">
        <f t="shared" si="10"/>
        <v>15.278786040014323</v>
      </c>
      <c r="L111" s="2">
        <f t="shared" si="9"/>
        <v>2.6637307560204535</v>
      </c>
      <c r="M111" s="3">
        <f t="shared" si="11"/>
        <v>83.589991237841133</v>
      </c>
      <c r="N111" s="13">
        <f t="shared" si="14"/>
        <v>15.278786040014323</v>
      </c>
      <c r="O111" s="3">
        <f t="shared" si="12"/>
        <v>15.278786040014323</v>
      </c>
    </row>
    <row r="112" spans="9:15" x14ac:dyDescent="0.2">
      <c r="I112" s="5">
        <f t="shared" si="13"/>
        <v>618</v>
      </c>
      <c r="J112" s="6">
        <f t="shared" si="8"/>
        <v>10.3</v>
      </c>
      <c r="K112" s="7">
        <f t="shared" si="10"/>
        <v>14.768784874237337</v>
      </c>
      <c r="L112" s="2">
        <f t="shared" si="9"/>
        <v>2.6898457634324191</v>
      </c>
      <c r="M112" s="3">
        <f t="shared" si="11"/>
        <v>87.512541888187286</v>
      </c>
      <c r="N112" s="13">
        <f t="shared" si="14"/>
        <v>14.768784874237337</v>
      </c>
      <c r="O112" s="3">
        <f t="shared" si="12"/>
        <v>14.768784874237337</v>
      </c>
    </row>
    <row r="113" spans="9:15" x14ac:dyDescent="0.2">
      <c r="I113" s="5">
        <f t="shared" si="13"/>
        <v>624</v>
      </c>
      <c r="J113" s="6">
        <f t="shared" si="8"/>
        <v>10.4</v>
      </c>
      <c r="K113" s="7">
        <f t="shared" si="10"/>
        <v>14.275807390080924</v>
      </c>
      <c r="L113" s="2">
        <f t="shared" si="9"/>
        <v>2.7159607708443843</v>
      </c>
      <c r="M113" s="3">
        <f t="shared" si="11"/>
        <v>91.224423979640932</v>
      </c>
      <c r="N113" s="13">
        <f t="shared" si="14"/>
        <v>14.275807390080924</v>
      </c>
      <c r="O113" s="3">
        <f t="shared" si="12"/>
        <v>14.275807390080924</v>
      </c>
    </row>
    <row r="114" spans="9:15" x14ac:dyDescent="0.2">
      <c r="I114" s="5">
        <f t="shared" si="13"/>
        <v>630</v>
      </c>
      <c r="J114" s="6">
        <f t="shared" si="8"/>
        <v>10.5</v>
      </c>
      <c r="K114" s="7">
        <f t="shared" si="10"/>
        <v>13.799285342302968</v>
      </c>
      <c r="L114" s="2">
        <f t="shared" si="9"/>
        <v>2.7420757782563494</v>
      </c>
      <c r="M114" s="3">
        <f t="shared" si="11"/>
        <v>94.700692116044138</v>
      </c>
      <c r="N114" s="13">
        <f t="shared" si="14"/>
        <v>13.799285342302968</v>
      </c>
      <c r="O114" s="3">
        <f t="shared" si="12"/>
        <v>13.799285342302968</v>
      </c>
    </row>
    <row r="115" spans="9:15" x14ac:dyDescent="0.2">
      <c r="I115" s="5">
        <f t="shared" si="13"/>
        <v>636</v>
      </c>
      <c r="J115" s="6">
        <f t="shared" si="8"/>
        <v>10.6</v>
      </c>
      <c r="K115" s="7">
        <f t="shared" si="10"/>
        <v>13.338669453512297</v>
      </c>
      <c r="L115" s="2">
        <f t="shared" si="9"/>
        <v>2.7681907856683146</v>
      </c>
      <c r="M115" s="3">
        <f t="shared" si="11"/>
        <v>97.917984325308851</v>
      </c>
      <c r="N115" s="13">
        <f t="shared" si="14"/>
        <v>13.338669453512297</v>
      </c>
      <c r="O115" s="3">
        <f t="shared" si="12"/>
        <v>13.338669453512297</v>
      </c>
    </row>
    <row r="116" spans="9:15" x14ac:dyDescent="0.2">
      <c r="I116" s="5">
        <f t="shared" si="13"/>
        <v>642</v>
      </c>
      <c r="J116" s="6">
        <f t="shared" si="8"/>
        <v>10.7</v>
      </c>
      <c r="K116" s="7">
        <f t="shared" si="10"/>
        <v>12.893428781027653</v>
      </c>
      <c r="L116" s="2">
        <f t="shared" si="9"/>
        <v>2.7943057930802797</v>
      </c>
      <c r="M116" s="3">
        <f t="shared" si="11"/>
        <v>100.85467906161566</v>
      </c>
      <c r="N116" s="13">
        <f t="shared" si="14"/>
        <v>12.893428781027653</v>
      </c>
      <c r="O116" s="3">
        <f t="shared" si="12"/>
        <v>12.893428781027653</v>
      </c>
    </row>
    <row r="117" spans="9:15" x14ac:dyDescent="0.2">
      <c r="I117" s="5">
        <f t="shared" si="13"/>
        <v>648</v>
      </c>
      <c r="J117" s="6">
        <f t="shared" si="8"/>
        <v>10.8</v>
      </c>
      <c r="K117" s="7">
        <f t="shared" si="10"/>
        <v>12.463050104870703</v>
      </c>
      <c r="L117" s="2">
        <f t="shared" si="9"/>
        <v>2.8204208004922453</v>
      </c>
      <c r="M117" s="3">
        <f t="shared" si="11"/>
        <v>103.49104051122157</v>
      </c>
      <c r="N117" s="13">
        <f t="shared" si="14"/>
        <v>12.463050104870703</v>
      </c>
      <c r="O117" s="3">
        <f t="shared" si="12"/>
        <v>12.463050104870703</v>
      </c>
    </row>
    <row r="118" spans="9:15" x14ac:dyDescent="0.2">
      <c r="I118" s="5">
        <f t="shared" si="13"/>
        <v>654</v>
      </c>
      <c r="J118" s="6">
        <f t="shared" si="8"/>
        <v>10.9</v>
      </c>
      <c r="K118" s="7">
        <f t="shared" si="10"/>
        <v>12.04703733618774</v>
      </c>
      <c r="L118" s="2">
        <f t="shared" si="9"/>
        <v>2.8465358079042105</v>
      </c>
      <c r="M118" s="3">
        <f t="shared" si="11"/>
        <v>105.80935122536178</v>
      </c>
      <c r="N118" s="13">
        <f t="shared" si="14"/>
        <v>12.04703733618774</v>
      </c>
      <c r="O118" s="3">
        <f t="shared" si="12"/>
        <v>12.04703733618774</v>
      </c>
    </row>
    <row r="119" spans="9:15" x14ac:dyDescent="0.2">
      <c r="I119" s="5">
        <f t="shared" si="13"/>
        <v>660</v>
      </c>
      <c r="J119" s="6">
        <f t="shared" si="8"/>
        <v>11</v>
      </c>
      <c r="K119" s="7">
        <f t="shared" si="10"/>
        <v>11.644910945417973</v>
      </c>
      <c r="L119" s="2">
        <f t="shared" si="9"/>
        <v>2.8726508153161756</v>
      </c>
      <c r="M119" s="3">
        <f t="shared" si="11"/>
        <v>107.7940311888965</v>
      </c>
      <c r="N119" s="13">
        <f t="shared" si="14"/>
        <v>11.644910945417973</v>
      </c>
      <c r="O119" s="3">
        <f t="shared" si="12"/>
        <v>11.644910945417973</v>
      </c>
    </row>
    <row r="120" spans="9:15" x14ac:dyDescent="0.2">
      <c r="I120" s="5">
        <f t="shared" si="13"/>
        <v>666</v>
      </c>
      <c r="J120" s="6">
        <f t="shared" si="8"/>
        <v>11.1</v>
      </c>
      <c r="K120" s="7">
        <f t="shared" si="10"/>
        <v>11.256207409549445</v>
      </c>
      <c r="L120" s="2">
        <f t="shared" si="9"/>
        <v>2.8987658227281408</v>
      </c>
      <c r="M120" s="3">
        <f t="shared" si="11"/>
        <v>109.43174252451236</v>
      </c>
      <c r="N120" s="13">
        <f t="shared" si="14"/>
        <v>11.256207409549445</v>
      </c>
      <c r="O120" s="3">
        <f t="shared" si="12"/>
        <v>11.256207409549445</v>
      </c>
    </row>
    <row r="121" spans="9:15" x14ac:dyDescent="0.2">
      <c r="I121" s="5">
        <f t="shared" si="13"/>
        <v>672</v>
      </c>
      <c r="J121" s="6">
        <f t="shared" si="8"/>
        <v>11.2</v>
      </c>
      <c r="K121" s="7">
        <f t="shared" si="10"/>
        <v>10.880478677825399</v>
      </c>
      <c r="L121" s="2">
        <f t="shared" si="9"/>
        <v>2.9248808301401059</v>
      </c>
      <c r="M121" s="3">
        <f t="shared" si="11"/>
        <v>110.71147912882216</v>
      </c>
      <c r="N121" s="13">
        <f t="shared" si="14"/>
        <v>10.880478677825399</v>
      </c>
      <c r="O121" s="3">
        <f t="shared" si="12"/>
        <v>10.880478677825399</v>
      </c>
    </row>
    <row r="122" spans="9:15" x14ac:dyDescent="0.2">
      <c r="I122" s="5">
        <f t="shared" si="13"/>
        <v>678</v>
      </c>
      <c r="J122" s="6">
        <f t="shared" si="8"/>
        <v>11.3</v>
      </c>
      <c r="K122" s="7">
        <f t="shared" si="10"/>
        <v>10.517291655285133</v>
      </c>
      <c r="L122" s="2">
        <f t="shared" si="9"/>
        <v>2.9509958375520715</v>
      </c>
      <c r="M122" s="3">
        <f t="shared" si="11"/>
        <v>111.62464063797113</v>
      </c>
      <c r="N122" s="13">
        <f t="shared" si="14"/>
        <v>10.517291655285133</v>
      </c>
      <c r="O122" s="3">
        <f t="shared" si="12"/>
        <v>10.517291655285133</v>
      </c>
    </row>
    <row r="123" spans="9:15" x14ac:dyDescent="0.2">
      <c r="I123" s="5">
        <f t="shared" si="13"/>
        <v>684</v>
      </c>
      <c r="J123" s="6">
        <f t="shared" si="8"/>
        <v>11.4</v>
      </c>
      <c r="K123" s="7">
        <f t="shared" si="10"/>
        <v>10.166227703544182</v>
      </c>
      <c r="L123" s="2">
        <f t="shared" si="9"/>
        <v>2.9771108449640367</v>
      </c>
      <c r="M123" s="3">
        <f t="shared" si="11"/>
        <v>112.1650902256698</v>
      </c>
      <c r="N123" s="13">
        <f t="shared" si="14"/>
        <v>10.166227703544182</v>
      </c>
      <c r="O123" s="3">
        <f t="shared" si="12"/>
        <v>10.166227703544182</v>
      </c>
    </row>
    <row r="124" spans="9:15" x14ac:dyDescent="0.2">
      <c r="I124" s="5">
        <f t="shared" si="13"/>
        <v>690</v>
      </c>
      <c r="J124" s="6">
        <f t="shared" si="8"/>
        <v>11.5</v>
      </c>
      <c r="K124" s="7">
        <f t="shared" si="10"/>
        <v>9.826882158238222</v>
      </c>
      <c r="L124" s="2">
        <f t="shared" si="9"/>
        <v>3.0032258523760018</v>
      </c>
      <c r="M124" s="3">
        <f t="shared" si="11"/>
        <v>112.32919584522693</v>
      </c>
      <c r="N124" s="13">
        <f t="shared" si="14"/>
        <v>9.826882158238222</v>
      </c>
      <c r="O124" s="3">
        <f t="shared" si="12"/>
        <v>9.826882158238222</v>
      </c>
    </row>
    <row r="125" spans="9:15" x14ac:dyDescent="0.2">
      <c r="I125" s="5">
        <f t="shared" si="13"/>
        <v>696</v>
      </c>
      <c r="J125" s="6">
        <f t="shared" si="8"/>
        <v>11.6</v>
      </c>
      <c r="K125" s="7">
        <f t="shared" si="10"/>
        <v>9.4988638625746127</v>
      </c>
      <c r="L125" s="2">
        <f t="shared" si="9"/>
        <v>3.029340859787967</v>
      </c>
      <c r="M125" s="3">
        <f t="shared" si="11"/>
        <v>112.1158546384184</v>
      </c>
      <c r="N125" s="13">
        <f t="shared" si="14"/>
        <v>9.4988638625746127</v>
      </c>
      <c r="O125" s="3">
        <f t="shared" si="12"/>
        <v>9.4988638625746127</v>
      </c>
    </row>
    <row r="126" spans="9:15" x14ac:dyDescent="0.2">
      <c r="I126" s="5">
        <f t="shared" si="13"/>
        <v>702</v>
      </c>
      <c r="J126" s="6">
        <f t="shared" si="8"/>
        <v>11.7</v>
      </c>
      <c r="K126" s="7">
        <f t="shared" si="10"/>
        <v>9.1817947164538047</v>
      </c>
      <c r="L126" s="2">
        <f t="shared" si="9"/>
        <v>3.0554558671999321</v>
      </c>
      <c r="M126" s="3">
        <f t="shared" si="11"/>
        <v>111.52650034715447</v>
      </c>
      <c r="N126" s="13">
        <f t="shared" si="14"/>
        <v>9.1817947164538047</v>
      </c>
      <c r="O126" s="3">
        <f t="shared" si="12"/>
        <v>9.1817947164538047</v>
      </c>
    </row>
    <row r="127" spans="9:15" x14ac:dyDescent="0.2">
      <c r="I127" s="5">
        <f t="shared" si="13"/>
        <v>708</v>
      </c>
      <c r="J127" s="6">
        <f t="shared" si="8"/>
        <v>11.8</v>
      </c>
      <c r="K127" s="7">
        <f t="shared" si="10"/>
        <v>8.8753092406409628</v>
      </c>
      <c r="L127" s="2">
        <f t="shared" si="9"/>
        <v>3.0815708746118977</v>
      </c>
      <c r="M127" s="3">
        <f t="shared" si="11"/>
        <v>110.56509367813621</v>
      </c>
      <c r="N127" s="13">
        <f t="shared" si="14"/>
        <v>8.8753092406409628</v>
      </c>
      <c r="O127" s="3">
        <f t="shared" si="12"/>
        <v>8.8753092406409628</v>
      </c>
    </row>
    <row r="128" spans="9:15" x14ac:dyDescent="0.2">
      <c r="I128" s="5">
        <f t="shared" si="13"/>
        <v>714</v>
      </c>
      <c r="J128" s="6">
        <f t="shared" si="8"/>
        <v>11.9</v>
      </c>
      <c r="K128" s="7">
        <f t="shared" si="10"/>
        <v>8.5790541554853998</v>
      </c>
      <c r="L128" s="2">
        <f t="shared" si="9"/>
        <v>3.1076858820238629</v>
      </c>
      <c r="M128" s="3">
        <f t="shared" si="11"/>
        <v>109.23809568525402</v>
      </c>
      <c r="N128" s="13">
        <f t="shared" si="14"/>
        <v>8.5790541554853998</v>
      </c>
      <c r="O128" s="3">
        <f t="shared" si="12"/>
        <v>8.5790541554853998</v>
      </c>
    </row>
    <row r="129" spans="9:15" x14ac:dyDescent="0.2">
      <c r="I129" s="5">
        <f t="shared" si="13"/>
        <v>720</v>
      </c>
      <c r="J129" s="6">
        <f t="shared" si="8"/>
        <v>12</v>
      </c>
      <c r="K129" s="7">
        <f t="shared" si="10"/>
        <v>8.2926879737022041</v>
      </c>
      <c r="L129" s="2">
        <f t="shared" si="9"/>
        <v>3.133800889435828</v>
      </c>
      <c r="M129" s="3">
        <f t="shared" si="11"/>
        <v>107.55442434861018</v>
      </c>
      <c r="N129" s="13">
        <f t="shared" si="14"/>
        <v>8.2926879737022041</v>
      </c>
      <c r="O129" s="3">
        <f t="shared" si="12"/>
        <v>8.2926879737022041</v>
      </c>
    </row>
    <row r="130" spans="9:15" x14ac:dyDescent="0.2">
      <c r="I130" s="5">
        <f t="shared" si="13"/>
        <v>726</v>
      </c>
      <c r="J130" s="6">
        <f t="shared" si="8"/>
        <v>12.1</v>
      </c>
      <c r="K130" s="7">
        <f t="shared" si="10"/>
        <v>8.0158806067467019</v>
      </c>
      <c r="L130" s="2">
        <f t="shared" si="9"/>
        <v>3.1599158968477932</v>
      </c>
      <c r="M130" s="3">
        <f t="shared" si="11"/>
        <v>105.52539464197213</v>
      </c>
      <c r="N130" s="13">
        <f t="shared" si="14"/>
        <v>8.0158806067467019</v>
      </c>
      <c r="O130" s="3">
        <f t="shared" si="12"/>
        <v>8.0158806067467019</v>
      </c>
    </row>
    <row r="131" spans="9:15" x14ac:dyDescent="0.2">
      <c r="I131" s="5">
        <f t="shared" si="13"/>
        <v>732</v>
      </c>
      <c r="J131" s="6">
        <f t="shared" si="8"/>
        <v>12.2</v>
      </c>
      <c r="K131" s="7">
        <f t="shared" si="10"/>
        <v>7.7483129843280496</v>
      </c>
      <c r="L131" s="2">
        <f t="shared" si="9"/>
        <v>3.1860309042597583</v>
      </c>
      <c r="M131" s="3">
        <f t="shared" si="11"/>
        <v>103.16464249142848</v>
      </c>
      <c r="N131" s="13">
        <f t="shared" si="14"/>
        <v>7.7483129843280496</v>
      </c>
      <c r="O131" s="3">
        <f t="shared" si="12"/>
        <v>7.7483129843280496</v>
      </c>
    </row>
    <row r="132" spans="9:15" x14ac:dyDescent="0.2">
      <c r="I132" s="5">
        <f t="shared" si="13"/>
        <v>738</v>
      </c>
      <c r="J132" s="6">
        <f t="shared" si="8"/>
        <v>12.3</v>
      </c>
      <c r="K132" s="7">
        <f t="shared" si="10"/>
        <v>7.4896766866233007</v>
      </c>
      <c r="L132" s="2">
        <f t="shared" si="9"/>
        <v>3.2121459116717239</v>
      </c>
      <c r="M132" s="3">
        <f t="shared" si="11"/>
        <v>100.48803313627717</v>
      </c>
      <c r="N132" s="13">
        <f t="shared" si="14"/>
        <v>7.4896766866233007</v>
      </c>
      <c r="O132" s="3">
        <f t="shared" si="12"/>
        <v>7.4896766866233007</v>
      </c>
    </row>
    <row r="133" spans="9:15" x14ac:dyDescent="0.2">
      <c r="I133" s="5">
        <f t="shared" si="13"/>
        <v>744</v>
      </c>
      <c r="J133" s="6">
        <f t="shared" si="8"/>
        <v>12.4</v>
      </c>
      <c r="K133" s="7">
        <f t="shared" si="10"/>
        <v>7.2396735887680954</v>
      </c>
      <c r="L133" s="2">
        <f t="shared" si="9"/>
        <v>3.2382609190836891</v>
      </c>
      <c r="M133" s="3">
        <f t="shared" si="11"/>
        <v>97.513554507998705</v>
      </c>
      <c r="N133" s="13">
        <f t="shared" si="14"/>
        <v>7.2396735887680954</v>
      </c>
      <c r="O133" s="3">
        <f t="shared" si="12"/>
        <v>7.2396735887680954</v>
      </c>
    </row>
    <row r="134" spans="9:15" x14ac:dyDescent="0.2">
      <c r="I134" s="5">
        <f t="shared" si="13"/>
        <v>750</v>
      </c>
      <c r="J134" s="6">
        <f t="shared" si="8"/>
        <v>12.5</v>
      </c>
      <c r="K134" s="7">
        <f t="shared" si="10"/>
        <v>6.9980155172140632</v>
      </c>
      <c r="L134" s="2">
        <f t="shared" si="9"/>
        <v>3.2643759264956542</v>
      </c>
      <c r="M134" s="3">
        <f t="shared" si="11"/>
        <v>94.261196343852532</v>
      </c>
      <c r="N134" s="13">
        <f t="shared" si="14"/>
        <v>6.9980155172140632</v>
      </c>
      <c r="O134" s="3">
        <f t="shared" si="12"/>
        <v>6.9980155172140632</v>
      </c>
    </row>
    <row r="135" spans="9:15" x14ac:dyDescent="0.2">
      <c r="I135" s="5">
        <f t="shared" si="13"/>
        <v>756</v>
      </c>
      <c r="J135" s="6">
        <f t="shared" si="8"/>
        <v>12.6</v>
      </c>
      <c r="K135" s="7">
        <f t="shared" si="10"/>
        <v>6.7644239175570249</v>
      </c>
      <c r="L135" s="2">
        <f t="shared" si="9"/>
        <v>3.2904909339076194</v>
      </c>
      <c r="M135" s="3">
        <f t="shared" si="11"/>
        <v>90.752815847503541</v>
      </c>
      <c r="N135" s="13">
        <f t="shared" si="14"/>
        <v>6.7644239175570249</v>
      </c>
      <c r="O135" s="3">
        <f t="shared" si="12"/>
        <v>6.7644239175570249</v>
      </c>
    </row>
    <row r="136" spans="9:15" x14ac:dyDescent="0.2">
      <c r="I136" s="5">
        <f t="shared" si="13"/>
        <v>762</v>
      </c>
      <c r="J136" s="6">
        <f t="shared" si="8"/>
        <v>12.7</v>
      </c>
      <c r="K136" s="7">
        <f t="shared" si="10"/>
        <v>6.5386295334528981</v>
      </c>
      <c r="L136" s="2">
        <f t="shared" si="9"/>
        <v>3.3166059413195845</v>
      </c>
      <c r="M136" s="3">
        <f t="shared" si="11"/>
        <v>87.011990799495123</v>
      </c>
      <c r="N136" s="13">
        <f t="shared" si="14"/>
        <v>6.5386295334528981</v>
      </c>
      <c r="O136" s="3">
        <f t="shared" si="12"/>
        <v>6.5386295334528981</v>
      </c>
    </row>
    <row r="137" spans="9:15" x14ac:dyDescent="0.2">
      <c r="I137" s="5">
        <f t="shared" si="13"/>
        <v>768</v>
      </c>
      <c r="J137" s="6">
        <f t="shared" ref="J137:J200" si="15">I137/60</f>
        <v>12.8</v>
      </c>
      <c r="K137" s="7">
        <f t="shared" si="10"/>
        <v>6.3203720962513215</v>
      </c>
      <c r="L137" s="2">
        <f t="shared" ref="L137:L200" si="16">J137/($F$22/60)</f>
        <v>3.3427209487315501</v>
      </c>
      <c r="M137" s="3">
        <f t="shared" si="11"/>
        <v>83.063861104727479</v>
      </c>
      <c r="N137" s="13">
        <f t="shared" si="14"/>
        <v>6.3203720962513215</v>
      </c>
      <c r="O137" s="3">
        <f t="shared" si="12"/>
        <v>6.3203720962513215</v>
      </c>
    </row>
    <row r="138" spans="9:15" x14ac:dyDescent="0.2">
      <c r="I138" s="5">
        <f t="shared" si="13"/>
        <v>774</v>
      </c>
      <c r="J138" s="6">
        <f t="shared" si="15"/>
        <v>12.9</v>
      </c>
      <c r="K138" s="7">
        <f t="shared" ref="K138:K201" si="17">IF(I138&lt;$F$23,M138,N138)</f>
        <v>6.1094000249892098</v>
      </c>
      <c r="L138" s="2">
        <f t="shared" si="16"/>
        <v>3.3688359561435153</v>
      </c>
      <c r="M138" s="3">
        <f t="shared" ref="M138:M201" si="18">($F$11/2)*(1-COS((3.14*L138)))</f>
        <v>78.934959841809814</v>
      </c>
      <c r="N138" s="13">
        <f t="shared" si="14"/>
        <v>6.1094000249892098</v>
      </c>
      <c r="O138" s="3">
        <f t="shared" ref="O138:O201" si="19">IF(I138&lt;F$23,M138,N138)</f>
        <v>6.1094000249892098</v>
      </c>
    </row>
    <row r="139" spans="9:15" x14ac:dyDescent="0.2">
      <c r="I139" s="5">
        <f t="shared" ref="I139:I202" si="20">I138+$F$12</f>
        <v>780</v>
      </c>
      <c r="J139" s="6">
        <f t="shared" si="15"/>
        <v>13</v>
      </c>
      <c r="K139" s="7">
        <f t="shared" si="17"/>
        <v>5.905470136398435</v>
      </c>
      <c r="L139" s="2">
        <f t="shared" si="16"/>
        <v>3.3949509635554804</v>
      </c>
      <c r="M139" s="3">
        <f t="shared" si="18"/>
        <v>74.653034949702331</v>
      </c>
      <c r="N139" s="13">
        <f t="shared" si="14"/>
        <v>5.905470136398435</v>
      </c>
      <c r="O139" s="3">
        <f t="shared" si="19"/>
        <v>5.905470136398435</v>
      </c>
    </row>
    <row r="140" spans="9:15" x14ac:dyDescent="0.2">
      <c r="I140" s="5">
        <f t="shared" si="20"/>
        <v>786</v>
      </c>
      <c r="J140" s="6">
        <f t="shared" si="15"/>
        <v>13.1</v>
      </c>
      <c r="K140" s="7">
        <f t="shared" si="17"/>
        <v>5.708347364593358</v>
      </c>
      <c r="L140" s="2">
        <f t="shared" si="16"/>
        <v>3.4210659709674456</v>
      </c>
      <c r="M140" s="3">
        <f t="shared" si="18"/>
        <v>70.246862749991095</v>
      </c>
      <c r="N140" s="13">
        <f t="shared" si="14"/>
        <v>5.708347364593358</v>
      </c>
      <c r="O140" s="3">
        <f t="shared" si="19"/>
        <v>5.708347364593358</v>
      </c>
    </row>
    <row r="141" spans="9:15" x14ac:dyDescent="0.2">
      <c r="I141" s="5">
        <f t="shared" si="20"/>
        <v>792</v>
      </c>
      <c r="J141" s="6">
        <f t="shared" si="15"/>
        <v>13.2</v>
      </c>
      <c r="K141" s="7">
        <f t="shared" si="17"/>
        <v>5.5178044901151075</v>
      </c>
      <c r="L141" s="2">
        <f t="shared" si="16"/>
        <v>3.4471809783794107</v>
      </c>
      <c r="M141" s="3">
        <f t="shared" si="18"/>
        <v>65.746054558001902</v>
      </c>
      <c r="N141" s="13">
        <f t="shared" si="14"/>
        <v>5.5178044901151075</v>
      </c>
      <c r="O141" s="3">
        <f t="shared" si="19"/>
        <v>5.5178044901151075</v>
      </c>
    </row>
    <row r="142" spans="9:15" x14ac:dyDescent="0.2">
      <c r="I142" s="5">
        <f t="shared" si="20"/>
        <v>798</v>
      </c>
      <c r="J142" s="6">
        <f t="shared" si="15"/>
        <v>13.3</v>
      </c>
      <c r="K142" s="7">
        <f t="shared" si="17"/>
        <v>5.3336218780202538</v>
      </c>
      <c r="L142" s="2">
        <f t="shared" si="16"/>
        <v>3.4732959857913763</v>
      </c>
      <c r="M142" s="3">
        <f t="shared" si="18"/>
        <v>61.180857682408572</v>
      </c>
      <c r="N142" s="13">
        <f t="shared" si="14"/>
        <v>5.3336218780202538</v>
      </c>
      <c r="O142" s="3">
        <f t="shared" si="19"/>
        <v>5.3336218780202538</v>
      </c>
    </row>
    <row r="143" spans="9:15" x14ac:dyDescent="0.2">
      <c r="I143" s="5">
        <f t="shared" si="20"/>
        <v>804</v>
      </c>
      <c r="J143" s="6">
        <f t="shared" si="15"/>
        <v>13.4</v>
      </c>
      <c r="K143" s="7">
        <f t="shared" si="17"/>
        <v>5.1555872247120655</v>
      </c>
      <c r="L143" s="2">
        <f t="shared" si="16"/>
        <v>3.4994109932033415</v>
      </c>
      <c r="M143" s="3">
        <f t="shared" si="18"/>
        <v>56.581952150700239</v>
      </c>
      <c r="N143" s="13">
        <f t="shared" si="14"/>
        <v>5.1555872247120655</v>
      </c>
      <c r="O143" s="3">
        <f t="shared" si="19"/>
        <v>5.1555872247120655</v>
      </c>
    </row>
    <row r="144" spans="9:15" x14ac:dyDescent="0.2">
      <c r="I144" s="5">
        <f t="shared" si="20"/>
        <v>810</v>
      </c>
      <c r="J144" s="6">
        <f t="shared" si="15"/>
        <v>13.5</v>
      </c>
      <c r="K144" s="7">
        <f t="shared" si="17"/>
        <v>4.98349531322238</v>
      </c>
      <c r="L144" s="2">
        <f t="shared" si="16"/>
        <v>3.5255260006153066</v>
      </c>
      <c r="M144" s="3">
        <f t="shared" si="18"/>
        <v>51.980244526597289</v>
      </c>
      <c r="N144" s="13">
        <f t="shared" si="14"/>
        <v>4.98349531322238</v>
      </c>
      <c r="O144" s="3">
        <f t="shared" si="19"/>
        <v>4.98349531322238</v>
      </c>
    </row>
    <row r="145" spans="9:15" x14ac:dyDescent="0.2">
      <c r="I145" s="5">
        <f t="shared" si="20"/>
        <v>816</v>
      </c>
      <c r="J145" s="6">
        <f t="shared" si="15"/>
        <v>13.6</v>
      </c>
      <c r="K145" s="7">
        <f t="shared" si="17"/>
        <v>4.8171477766621305</v>
      </c>
      <c r="L145" s="2">
        <f t="shared" si="16"/>
        <v>3.5516410080272718</v>
      </c>
      <c r="M145" s="3">
        <f t="shared" si="18"/>
        <v>47.406660205050123</v>
      </c>
      <c r="N145" s="13">
        <f t="shared" si="14"/>
        <v>4.8171477766621305</v>
      </c>
      <c r="O145" s="3">
        <f t="shared" si="19"/>
        <v>4.8171477766621305</v>
      </c>
    </row>
    <row r="146" spans="9:15" x14ac:dyDescent="0.2">
      <c r="I146" s="5">
        <f t="shared" si="20"/>
        <v>822</v>
      </c>
      <c r="J146" s="6">
        <f t="shared" si="15"/>
        <v>13.7</v>
      </c>
      <c r="K146" s="7">
        <f t="shared" si="17"/>
        <v>4.6563528695678373</v>
      </c>
      <c r="L146" s="2">
        <f t="shared" si="16"/>
        <v>3.5777560154392369</v>
      </c>
      <c r="M146" s="3">
        <f t="shared" si="18"/>
        <v>42.891935580683359</v>
      </c>
      <c r="N146" s="13">
        <f t="shared" si="14"/>
        <v>4.6563528695678373</v>
      </c>
      <c r="O146" s="3">
        <f t="shared" si="19"/>
        <v>4.6563528695678373</v>
      </c>
    </row>
    <row r="147" spans="9:15" x14ac:dyDescent="0.2">
      <c r="I147" s="5">
        <f t="shared" si="20"/>
        <v>828</v>
      </c>
      <c r="J147" s="6">
        <f t="shared" si="15"/>
        <v>13.8</v>
      </c>
      <c r="K147" s="7">
        <f t="shared" si="17"/>
        <v>4.5009252468804561</v>
      </c>
      <c r="L147" s="2">
        <f t="shared" si="16"/>
        <v>3.6038710228512025</v>
      </c>
      <c r="M147" s="3">
        <f t="shared" si="18"/>
        <v>38.466411486401974</v>
      </c>
      <c r="N147" s="13">
        <f t="shared" si="14"/>
        <v>4.5009252468804561</v>
      </c>
      <c r="O147" s="3">
        <f t="shared" si="19"/>
        <v>4.5009252468804561</v>
      </c>
    </row>
    <row r="148" spans="9:15" x14ac:dyDescent="0.2">
      <c r="I148" s="5">
        <f t="shared" si="20"/>
        <v>834</v>
      </c>
      <c r="J148" s="6">
        <f t="shared" si="15"/>
        <v>13.9</v>
      </c>
      <c r="K148" s="7">
        <f t="shared" si="17"/>
        <v>4.350685750301845</v>
      </c>
      <c r="L148" s="2">
        <f t="shared" si="16"/>
        <v>3.6299860302631677</v>
      </c>
      <c r="M148" s="3">
        <f t="shared" si="18"/>
        <v>34.159829290336738</v>
      </c>
      <c r="N148" s="13">
        <f t="shared" si="14"/>
        <v>4.350685750301845</v>
      </c>
      <c r="O148" s="3">
        <f t="shared" si="19"/>
        <v>4.350685750301845</v>
      </c>
    </row>
    <row r="149" spans="9:15" x14ac:dyDescent="0.2">
      <c r="I149" s="5">
        <f t="shared" si="20"/>
        <v>840</v>
      </c>
      <c r="J149" s="6">
        <f t="shared" si="15"/>
        <v>14</v>
      </c>
      <c r="K149" s="7">
        <f t="shared" si="17"/>
        <v>4.2054612017825992</v>
      </c>
      <c r="L149" s="2">
        <f t="shared" si="16"/>
        <v>3.6561010376751328</v>
      </c>
      <c r="M149" s="3">
        <f t="shared" si="18"/>
        <v>30.001131021442674</v>
      </c>
      <c r="N149" s="13">
        <f t="shared" si="14"/>
        <v>4.2054612017825992</v>
      </c>
      <c r="O149" s="3">
        <f t="shared" si="19"/>
        <v>4.2054612017825992</v>
      </c>
    </row>
    <row r="150" spans="9:15" x14ac:dyDescent="0.2">
      <c r="I150" s="5">
        <f t="shared" si="20"/>
        <v>846</v>
      </c>
      <c r="J150" s="6">
        <f t="shared" si="15"/>
        <v>14.1</v>
      </c>
      <c r="K150" s="7">
        <f t="shared" si="17"/>
        <v>4.0650842039031936</v>
      </c>
      <c r="L150" s="2">
        <f t="shared" si="16"/>
        <v>3.682216045087098</v>
      </c>
      <c r="M150" s="3">
        <f t="shared" si="18"/>
        <v>26.018264866990581</v>
      </c>
      <c r="N150" s="13">
        <f t="shared" si="14"/>
        <v>4.0650842039031936</v>
      </c>
      <c r="O150" s="3">
        <f t="shared" si="19"/>
        <v>4.0650842039031936</v>
      </c>
    </row>
    <row r="151" spans="9:15" x14ac:dyDescent="0.2">
      <c r="I151" s="5">
        <f t="shared" si="20"/>
        <v>852</v>
      </c>
      <c r="J151" s="6">
        <f t="shared" si="15"/>
        <v>14.2</v>
      </c>
      <c r="K151" s="7">
        <f t="shared" si="17"/>
        <v>3.929392946918338</v>
      </c>
      <c r="L151" s="2">
        <f t="shared" si="16"/>
        <v>3.7083310524990631</v>
      </c>
      <c r="M151" s="3">
        <f t="shared" si="18"/>
        <v>22.237997349089763</v>
      </c>
      <c r="N151" s="13">
        <f t="shared" si="14"/>
        <v>3.929392946918338</v>
      </c>
      <c r="O151" s="3">
        <f t="shared" si="19"/>
        <v>3.929392946918338</v>
      </c>
    </row>
    <row r="152" spans="9:15" x14ac:dyDescent="0.2">
      <c r="I152" s="5">
        <f t="shared" si="20"/>
        <v>858</v>
      </c>
      <c r="J152" s="6">
        <f t="shared" si="15"/>
        <v>14.3</v>
      </c>
      <c r="K152" s="7">
        <f t="shared" si="17"/>
        <v>3.7982310222421338</v>
      </c>
      <c r="L152" s="2">
        <f t="shared" si="16"/>
        <v>3.7344460599110287</v>
      </c>
      <c r="M152" s="3">
        <f t="shared" si="18"/>
        <v>18.685733442492683</v>
      </c>
      <c r="N152" s="13">
        <f t="shared" si="14"/>
        <v>3.7982310222421338</v>
      </c>
      <c r="O152" s="3">
        <f t="shared" si="19"/>
        <v>3.7982310222421338</v>
      </c>
    </row>
    <row r="153" spans="9:15" x14ac:dyDescent="0.2">
      <c r="I153" s="5">
        <f t="shared" si="20"/>
        <v>864</v>
      </c>
      <c r="J153" s="6">
        <f t="shared" si="15"/>
        <v>14.4</v>
      </c>
      <c r="K153" s="7">
        <f t="shared" si="17"/>
        <v>3.6714472421590432</v>
      </c>
      <c r="L153" s="2">
        <f t="shared" si="16"/>
        <v>3.7605610673229939</v>
      </c>
      <c r="M153" s="3">
        <f t="shared" si="18"/>
        <v>15.385345842566727</v>
      </c>
      <c r="N153" s="13">
        <f t="shared" si="14"/>
        <v>3.6714472421590432</v>
      </c>
      <c r="O153" s="3">
        <f t="shared" si="19"/>
        <v>3.6714472421590432</v>
      </c>
    </row>
    <row r="154" spans="9:15" x14ac:dyDescent="0.2">
      <c r="I154" s="5">
        <f t="shared" si="20"/>
        <v>870</v>
      </c>
      <c r="J154" s="6">
        <f t="shared" si="15"/>
        <v>14.5</v>
      </c>
      <c r="K154" s="7">
        <f t="shared" si="17"/>
        <v>3.5488954655528411</v>
      </c>
      <c r="L154" s="2">
        <f t="shared" si="16"/>
        <v>3.786676074734959</v>
      </c>
      <c r="M154" s="3">
        <f t="shared" si="18"/>
        <v>12.359014530821836</v>
      </c>
      <c r="N154" s="13">
        <f t="shared" si="14"/>
        <v>3.5488954655528411</v>
      </c>
      <c r="O154" s="3">
        <f t="shared" si="19"/>
        <v>3.5488954655528411</v>
      </c>
    </row>
    <row r="155" spans="9:15" x14ac:dyDescent="0.2">
      <c r="I155" s="5">
        <f t="shared" si="20"/>
        <v>876</v>
      </c>
      <c r="J155" s="6">
        <f t="shared" si="15"/>
        <v>14.6</v>
      </c>
      <c r="K155" s="7">
        <f t="shared" si="17"/>
        <v>3.4304344294526925</v>
      </c>
      <c r="L155" s="2">
        <f t="shared" si="16"/>
        <v>3.8127910821469242</v>
      </c>
      <c r="M155" s="3">
        <f t="shared" si="18"/>
        <v>9.6270777161818941</v>
      </c>
      <c r="N155" s="13">
        <f t="shared" si="14"/>
        <v>3.4304344294526925</v>
      </c>
      <c r="O155" s="3">
        <f t="shared" si="19"/>
        <v>3.4304344294526925</v>
      </c>
    </row>
    <row r="156" spans="9:15" x14ac:dyDescent="0.2">
      <c r="I156" s="5">
        <f t="shared" si="20"/>
        <v>882</v>
      </c>
      <c r="J156" s="6">
        <f t="shared" si="15"/>
        <v>14.7</v>
      </c>
      <c r="K156" s="7">
        <f t="shared" si="17"/>
        <v>3.3159275862021618</v>
      </c>
      <c r="L156" s="2">
        <f t="shared" si="16"/>
        <v>3.8389060895588893</v>
      </c>
      <c r="M156" s="3">
        <f t="shared" si="18"/>
        <v>7.2078951537364677</v>
      </c>
      <c r="N156" s="13">
        <f t="shared" si="14"/>
        <v>3.3159275862021618</v>
      </c>
      <c r="O156" s="3">
        <f t="shared" si="19"/>
        <v>3.3159275862021618</v>
      </c>
    </row>
    <row r="157" spans="9:15" x14ac:dyDescent="0.2">
      <c r="I157" s="5">
        <f t="shared" si="20"/>
        <v>888</v>
      </c>
      <c r="J157" s="6">
        <f t="shared" si="15"/>
        <v>14.8</v>
      </c>
      <c r="K157" s="7">
        <f t="shared" si="17"/>
        <v>3.2052429460634611</v>
      </c>
      <c r="L157" s="2">
        <f t="shared" si="16"/>
        <v>3.8650210969708549</v>
      </c>
      <c r="M157" s="3">
        <f t="shared" si="18"/>
        <v>5.1177247595270927</v>
      </c>
      <c r="N157" s="13">
        <f t="shared" si="14"/>
        <v>3.2052429460634611</v>
      </c>
      <c r="O157" s="3">
        <f t="shared" si="19"/>
        <v>3.2052429460634611</v>
      </c>
    </row>
    <row r="158" spans="9:15" x14ac:dyDescent="0.2">
      <c r="I158" s="5">
        <f t="shared" si="20"/>
        <v>894</v>
      </c>
      <c r="J158" s="6">
        <f t="shared" si="15"/>
        <v>14.9</v>
      </c>
      <c r="K158" s="7">
        <f t="shared" si="17"/>
        <v>3.0982529250755584</v>
      </c>
      <c r="L158" s="2">
        <f t="shared" si="16"/>
        <v>3.8911361043828201</v>
      </c>
      <c r="M158" s="3">
        <f t="shared" si="18"/>
        <v>3.3706133505693421</v>
      </c>
      <c r="N158" s="13">
        <f t="shared" si="14"/>
        <v>3.0982529250755584</v>
      </c>
      <c r="O158" s="3">
        <f t="shared" si="19"/>
        <v>3.0982529250755584</v>
      </c>
    </row>
    <row r="159" spans="9:15" x14ac:dyDescent="0.2">
      <c r="I159" s="5">
        <f t="shared" si="20"/>
        <v>900</v>
      </c>
      <c r="J159" s="6">
        <f t="shared" si="15"/>
        <v>15</v>
      </c>
      <c r="K159" s="7">
        <f t="shared" si="17"/>
        <v>2.9948341979906838</v>
      </c>
      <c r="L159" s="2">
        <f t="shared" si="16"/>
        <v>3.9172511117947852</v>
      </c>
      <c r="M159" s="3">
        <f t="shared" si="18"/>
        <v>1.9783022443821046</v>
      </c>
      <c r="N159" s="13">
        <f t="shared" si="14"/>
        <v>2.9948341979906838</v>
      </c>
      <c r="O159" s="3">
        <f t="shared" si="19"/>
        <v>2.9948341979906838</v>
      </c>
    </row>
    <row r="160" spans="9:15" x14ac:dyDescent="0.2">
      <c r="I160" s="5">
        <f t="shared" si="20"/>
        <v>906</v>
      </c>
      <c r="J160" s="6">
        <f t="shared" si="15"/>
        <v>15.1</v>
      </c>
      <c r="K160" s="7">
        <f t="shared" si="17"/>
        <v>2.8948675561197974</v>
      </c>
      <c r="L160" s="2">
        <f t="shared" si="16"/>
        <v>3.9433661192067504</v>
      </c>
      <c r="M160" s="3">
        <f t="shared" si="18"/>
        <v>0.95014835243607043</v>
      </c>
      <c r="N160" s="13">
        <f t="shared" si="14"/>
        <v>2.8948675561197974</v>
      </c>
      <c r="O160" s="3">
        <f t="shared" si="19"/>
        <v>2.8948675561197974</v>
      </c>
    </row>
    <row r="161" spans="9:15" x14ac:dyDescent="0.2">
      <c r="I161" s="5">
        <f t="shared" si="20"/>
        <v>912</v>
      </c>
      <c r="J161" s="6">
        <f t="shared" si="15"/>
        <v>15.2</v>
      </c>
      <c r="K161" s="7">
        <f t="shared" si="17"/>
        <v>2.7982377699231402</v>
      </c>
      <c r="L161" s="2">
        <f t="shared" si="16"/>
        <v>3.9694811266187155</v>
      </c>
      <c r="M161" s="3">
        <f t="shared" si="18"/>
        <v>0.29306129780497781</v>
      </c>
      <c r="N161" s="13">
        <f t="shared" si="14"/>
        <v>2.7982377699231402</v>
      </c>
      <c r="O161" s="3">
        <f t="shared" si="19"/>
        <v>2.7982377699231402</v>
      </c>
    </row>
    <row r="162" spans="9:15" x14ac:dyDescent="0.2">
      <c r="I162" s="5">
        <f t="shared" si="20"/>
        <v>918</v>
      </c>
      <c r="J162" s="6">
        <f t="shared" si="15"/>
        <v>15.3</v>
      </c>
      <c r="K162" s="7">
        <f t="shared" si="17"/>
        <v>2.7048334561874507</v>
      </c>
      <c r="L162" s="2">
        <f t="shared" si="16"/>
        <v>3.9955961340306811</v>
      </c>
      <c r="M162" s="3">
        <f t="shared" si="18"/>
        <v>1.1456979616096341E-2</v>
      </c>
      <c r="N162" s="13">
        <f t="shared" ref="N162:N225" si="21">(4.34*($F$11))*EXP(-1.3*(L162))</f>
        <v>2.7048334561874507</v>
      </c>
      <c r="O162" s="3">
        <f t="shared" si="19"/>
        <v>2.7048334561874507</v>
      </c>
    </row>
    <row r="163" spans="9:15" x14ac:dyDescent="0.2">
      <c r="I163" s="5">
        <f t="shared" si="20"/>
        <v>924</v>
      </c>
      <c r="J163" s="6">
        <f t="shared" si="15"/>
        <v>15.4</v>
      </c>
      <c r="K163" s="7">
        <f t="shared" si="17"/>
        <v>2.6145469496367717</v>
      </c>
      <c r="L163" s="2">
        <f t="shared" si="16"/>
        <v>4.0217111414426459</v>
      </c>
      <c r="M163" s="3">
        <f t="shared" si="18"/>
        <v>0.10722789636587896</v>
      </c>
      <c r="N163" s="13">
        <f t="shared" si="21"/>
        <v>2.6145469496367717</v>
      </c>
      <c r="O163" s="3">
        <f t="shared" si="19"/>
        <v>2.6145469496367717</v>
      </c>
    </row>
    <row r="164" spans="9:15" x14ac:dyDescent="0.2">
      <c r="I164" s="5">
        <f t="shared" si="20"/>
        <v>930</v>
      </c>
      <c r="J164" s="6">
        <f t="shared" si="15"/>
        <v>15.5</v>
      </c>
      <c r="K164" s="7">
        <f t="shared" si="17"/>
        <v>2.5272741788288551</v>
      </c>
      <c r="L164" s="2">
        <f t="shared" si="16"/>
        <v>4.047826148854611</v>
      </c>
      <c r="M164" s="3">
        <f t="shared" si="18"/>
        <v>0.5797304275405355</v>
      </c>
      <c r="N164" s="13">
        <f t="shared" si="21"/>
        <v>2.5272741788288551</v>
      </c>
      <c r="O164" s="3">
        <f t="shared" si="19"/>
        <v>2.5272741788288551</v>
      </c>
    </row>
    <row r="165" spans="9:15" x14ac:dyDescent="0.2">
      <c r="I165" s="5">
        <f t="shared" si="20"/>
        <v>936</v>
      </c>
      <c r="J165" s="6">
        <f t="shared" si="15"/>
        <v>15.6</v>
      </c>
      <c r="K165" s="7">
        <f t="shared" si="17"/>
        <v>2.4429145461940909</v>
      </c>
      <c r="L165" s="2">
        <f t="shared" si="16"/>
        <v>4.0739411562665762</v>
      </c>
      <c r="M165" s="3">
        <f t="shared" si="18"/>
        <v>1.4257891590144618</v>
      </c>
      <c r="N165" s="13">
        <f t="shared" si="21"/>
        <v>2.4429145461940909</v>
      </c>
      <c r="O165" s="3">
        <f t="shared" si="19"/>
        <v>2.4429145461940909</v>
      </c>
    </row>
    <row r="166" spans="9:15" x14ac:dyDescent="0.2">
      <c r="I166" s="5">
        <f t="shared" si="20"/>
        <v>942</v>
      </c>
      <c r="J166" s="6">
        <f t="shared" si="15"/>
        <v>15.7</v>
      </c>
      <c r="K166" s="7">
        <f t="shared" si="17"/>
        <v>2.3613708120787229</v>
      </c>
      <c r="L166" s="2">
        <f t="shared" si="16"/>
        <v>4.1000561636785413</v>
      </c>
      <c r="M166" s="3">
        <f t="shared" si="18"/>
        <v>2.6397182231577716</v>
      </c>
      <c r="N166" s="13">
        <f t="shared" si="21"/>
        <v>2.3613708120787229</v>
      </c>
      <c r="O166" s="3">
        <f t="shared" si="19"/>
        <v>2.3613708120787229</v>
      </c>
    </row>
    <row r="167" spans="9:15" x14ac:dyDescent="0.2">
      <c r="I167" s="5">
        <f t="shared" si="20"/>
        <v>948</v>
      </c>
      <c r="J167" s="6">
        <f t="shared" si="15"/>
        <v>15.8</v>
      </c>
      <c r="K167" s="7">
        <f t="shared" si="17"/>
        <v>2.2825489826586423</v>
      </c>
      <c r="L167" s="2">
        <f t="shared" si="16"/>
        <v>4.1261711710905074</v>
      </c>
      <c r="M167" s="3">
        <f t="shared" si="18"/>
        <v>4.2133595102388952</v>
      </c>
      <c r="N167" s="13">
        <f t="shared" si="21"/>
        <v>2.2825489826586423</v>
      </c>
      <c r="O167" s="3">
        <f t="shared" si="19"/>
        <v>2.2825489826586423</v>
      </c>
    </row>
    <row r="168" spans="9:15" x14ac:dyDescent="0.2">
      <c r="I168" s="5">
        <f t="shared" si="20"/>
        <v>954</v>
      </c>
      <c r="J168" s="6">
        <f t="shared" si="15"/>
        <v>15.9</v>
      </c>
      <c r="K168" s="7">
        <f t="shared" si="17"/>
        <v>2.2063582015946075</v>
      </c>
      <c r="L168" s="2">
        <f t="shared" si="16"/>
        <v>4.1522861785024725</v>
      </c>
      <c r="M168" s="3">
        <f t="shared" si="18"/>
        <v>6.1361374943251175</v>
      </c>
      <c r="N168" s="13">
        <f t="shared" si="21"/>
        <v>2.2063582015946075</v>
      </c>
      <c r="O168" s="3">
        <f t="shared" si="19"/>
        <v>2.2063582015946075</v>
      </c>
    </row>
    <row r="169" spans="9:15" x14ac:dyDescent="0.2">
      <c r="I169" s="5">
        <f t="shared" si="20"/>
        <v>960</v>
      </c>
      <c r="J169" s="6">
        <f t="shared" si="15"/>
        <v>16</v>
      </c>
      <c r="K169" s="7">
        <f t="shared" si="17"/>
        <v>2.132710645303951</v>
      </c>
      <c r="L169" s="2">
        <f t="shared" si="16"/>
        <v>4.1784011859144377</v>
      </c>
      <c r="M169" s="3">
        <f t="shared" si="18"/>
        <v>8.3951303052289337</v>
      </c>
      <c r="N169" s="13">
        <f t="shared" si="21"/>
        <v>2.132710645303951</v>
      </c>
      <c r="O169" s="3">
        <f t="shared" si="19"/>
        <v>2.132710645303951</v>
      </c>
    </row>
    <row r="170" spans="9:15" x14ac:dyDescent="0.2">
      <c r="I170" s="5">
        <f t="shared" si="20"/>
        <v>966</v>
      </c>
      <c r="J170" s="6">
        <f t="shared" si="15"/>
        <v>16.100000000000001</v>
      </c>
      <c r="K170" s="7">
        <f t="shared" si="17"/>
        <v>2.0615214217281119</v>
      </c>
      <c r="L170" s="2">
        <f t="shared" si="16"/>
        <v>4.2045161933264028</v>
      </c>
      <c r="M170" s="3">
        <f t="shared" si="18"/>
        <v>10.975156568866259</v>
      </c>
      <c r="N170" s="13">
        <f t="shared" si="21"/>
        <v>2.0615214217281119</v>
      </c>
      <c r="O170" s="3">
        <f t="shared" si="19"/>
        <v>2.0615214217281119</v>
      </c>
    </row>
    <row r="171" spans="9:15" x14ac:dyDescent="0.2">
      <c r="I171" s="5">
        <f t="shared" si="20"/>
        <v>972</v>
      </c>
      <c r="J171" s="6">
        <f t="shared" si="15"/>
        <v>16.2</v>
      </c>
      <c r="K171" s="7">
        <f t="shared" si="17"/>
        <v>1.9927084724792632</v>
      </c>
      <c r="L171" s="2">
        <f t="shared" si="16"/>
        <v>4.230631200738368</v>
      </c>
      <c r="M171" s="3">
        <f t="shared" si="18"/>
        <v>13.858877432423576</v>
      </c>
      <c r="N171" s="13">
        <f t="shared" si="21"/>
        <v>1.9927084724792632</v>
      </c>
      <c r="O171" s="3">
        <f t="shared" si="19"/>
        <v>1.9927084724792632</v>
      </c>
    </row>
    <row r="172" spans="9:15" x14ac:dyDescent="0.2">
      <c r="I172" s="5">
        <f t="shared" si="20"/>
        <v>978</v>
      </c>
      <c r="J172" s="6">
        <f t="shared" si="15"/>
        <v>16.3</v>
      </c>
      <c r="K172" s="7">
        <f t="shared" si="17"/>
        <v>1.9261924782532496</v>
      </c>
      <c r="L172" s="2">
        <f t="shared" si="16"/>
        <v>4.2567462081503331</v>
      </c>
      <c r="M172" s="3">
        <f t="shared" si="18"/>
        <v>17.026913088682171</v>
      </c>
      <c r="N172" s="13">
        <f t="shared" si="21"/>
        <v>1.9261924782532496</v>
      </c>
      <c r="O172" s="3">
        <f t="shared" si="19"/>
        <v>1.9261924782532496</v>
      </c>
    </row>
    <row r="173" spans="9:15" x14ac:dyDescent="0.2">
      <c r="I173" s="5">
        <f t="shared" si="20"/>
        <v>984</v>
      </c>
      <c r="J173" s="6">
        <f t="shared" si="15"/>
        <v>16.399999999999999</v>
      </c>
      <c r="K173" s="7">
        <f t="shared" si="17"/>
        <v>1.8618967673998315</v>
      </c>
      <c r="L173" s="2">
        <f t="shared" si="16"/>
        <v>4.2828612155622983</v>
      </c>
      <c r="M173" s="3">
        <f t="shared" si="18"/>
        <v>20.457973016407344</v>
      </c>
      <c r="N173" s="13">
        <f t="shared" si="21"/>
        <v>1.8618967673998315</v>
      </c>
      <c r="O173" s="3">
        <f t="shared" si="19"/>
        <v>1.8618967673998315</v>
      </c>
    </row>
    <row r="174" spans="9:15" x14ac:dyDescent="0.2">
      <c r="I174" s="5">
        <f t="shared" si="20"/>
        <v>990</v>
      </c>
      <c r="J174" s="6">
        <f t="shared" si="15"/>
        <v>16.5</v>
      </c>
      <c r="K174" s="7">
        <f t="shared" si="17"/>
        <v>1.7997472275448041</v>
      </c>
      <c r="L174" s="2">
        <f t="shared" si="16"/>
        <v>4.3089762229742634</v>
      </c>
      <c r="M174" s="3">
        <f t="shared" si="18"/>
        <v>24.128999061533285</v>
      </c>
      <c r="N174" s="13">
        <f t="shared" si="21"/>
        <v>1.7997472275448041</v>
      </c>
      <c r="O174" s="3">
        <f t="shared" si="19"/>
        <v>1.7997472275448041</v>
      </c>
    </row>
    <row r="175" spans="9:15" x14ac:dyDescent="0.2">
      <c r="I175" s="5">
        <f t="shared" si="20"/>
        <v>996</v>
      </c>
      <c r="J175" s="6">
        <f t="shared" si="15"/>
        <v>16.600000000000001</v>
      </c>
      <c r="K175" s="7">
        <f t="shared" si="17"/>
        <v>1.7396722201621559</v>
      </c>
      <c r="L175" s="2">
        <f t="shared" si="16"/>
        <v>4.3350912303862295</v>
      </c>
      <c r="M175" s="3">
        <f t="shared" si="18"/>
        <v>28.015320397577383</v>
      </c>
      <c r="N175" s="13">
        <f t="shared" si="21"/>
        <v>1.7396722201621559</v>
      </c>
      <c r="O175" s="3">
        <f t="shared" si="19"/>
        <v>1.7396722201621559</v>
      </c>
    </row>
    <row r="176" spans="9:15" x14ac:dyDescent="0.2">
      <c r="I176" s="5">
        <f t="shared" si="20"/>
        <v>1002</v>
      </c>
      <c r="J176" s="6">
        <f t="shared" si="15"/>
        <v>16.7</v>
      </c>
      <c r="K176" s="7">
        <f t="shared" si="17"/>
        <v>1.6816024979977864</v>
      </c>
      <c r="L176" s="2">
        <f t="shared" si="16"/>
        <v>4.3612062377981937</v>
      </c>
      <c r="M176" s="3">
        <f t="shared" si="18"/>
        <v>32.090819323885675</v>
      </c>
      <c r="N176" s="13">
        <f t="shared" si="21"/>
        <v>1.6816024979977864</v>
      </c>
      <c r="O176" s="3">
        <f t="shared" si="19"/>
        <v>1.6816024979977864</v>
      </c>
    </row>
    <row r="177" spans="9:15" x14ac:dyDescent="0.2">
      <c r="I177" s="5">
        <f t="shared" si="20"/>
        <v>1008</v>
      </c>
      <c r="J177" s="6">
        <f t="shared" si="15"/>
        <v>16.8</v>
      </c>
      <c r="K177" s="7">
        <f t="shared" si="17"/>
        <v>1.6254711252495646</v>
      </c>
      <c r="L177" s="2">
        <f t="shared" si="16"/>
        <v>4.3873212452101598</v>
      </c>
      <c r="M177" s="3">
        <f t="shared" si="18"/>
        <v>36.328106787478625</v>
      </c>
      <c r="N177" s="13">
        <f t="shared" si="21"/>
        <v>1.6254711252495646</v>
      </c>
      <c r="O177" s="3">
        <f t="shared" si="19"/>
        <v>1.6254711252495646</v>
      </c>
    </row>
    <row r="178" spans="9:15" x14ac:dyDescent="0.2">
      <c r="I178" s="5">
        <f t="shared" si="20"/>
        <v>1014</v>
      </c>
      <c r="J178" s="6">
        <f t="shared" si="15"/>
        <v>16.899999999999999</v>
      </c>
      <c r="K178" s="7">
        <f t="shared" si="17"/>
        <v>1.5712134004118066</v>
      </c>
      <c r="L178" s="2">
        <f t="shared" si="16"/>
        <v>4.413436252622124</v>
      </c>
      <c r="M178" s="3">
        <f t="shared" si="18"/>
        <v>40.698706448910904</v>
      </c>
      <c r="N178" s="13">
        <f t="shared" si="21"/>
        <v>1.5712134004118066</v>
      </c>
      <c r="O178" s="3">
        <f t="shared" si="19"/>
        <v>1.5712134004118066</v>
      </c>
    </row>
    <row r="179" spans="9:15" x14ac:dyDescent="0.2">
      <c r="I179" s="5">
        <f t="shared" si="20"/>
        <v>1020</v>
      </c>
      <c r="J179" s="6">
        <f t="shared" si="15"/>
        <v>17</v>
      </c>
      <c r="K179" s="7">
        <f t="shared" si="17"/>
        <v>1.5187667816951209</v>
      </c>
      <c r="L179" s="2">
        <f t="shared" si="16"/>
        <v>4.4395512600340901</v>
      </c>
      <c r="M179" s="3">
        <f t="shared" si="18"/>
        <v>45.173246055154422</v>
      </c>
      <c r="N179" s="13">
        <f t="shared" si="21"/>
        <v>1.5187667816951209</v>
      </c>
      <c r="O179" s="3">
        <f t="shared" si="19"/>
        <v>1.5187667816951209</v>
      </c>
    </row>
    <row r="180" spans="9:15" x14ac:dyDescent="0.2">
      <c r="I180" s="5">
        <f t="shared" si="20"/>
        <v>1026</v>
      </c>
      <c r="J180" s="6">
        <f t="shared" si="15"/>
        <v>17.100000000000001</v>
      </c>
      <c r="K180" s="7">
        <f t="shared" si="17"/>
        <v>1.4680708149357657</v>
      </c>
      <c r="L180" s="2">
        <f t="shared" si="16"/>
        <v>4.4656662674460552</v>
      </c>
      <c r="M180" s="3">
        <f t="shared" si="18"/>
        <v>49.721654833389586</v>
      </c>
      <c r="N180" s="13">
        <f t="shared" si="21"/>
        <v>1.4680708149357657</v>
      </c>
      <c r="O180" s="3">
        <f t="shared" si="19"/>
        <v>1.4680708149357657</v>
      </c>
    </row>
    <row r="181" spans="9:15" x14ac:dyDescent="0.2">
      <c r="I181" s="5">
        <f t="shared" si="20"/>
        <v>1032</v>
      </c>
      <c r="J181" s="6">
        <f t="shared" si="15"/>
        <v>17.2</v>
      </c>
      <c r="K181" s="7">
        <f t="shared" si="17"/>
        <v>1.4190670639113356</v>
      </c>
      <c r="L181" s="2">
        <f t="shared" si="16"/>
        <v>4.4917812748580204</v>
      </c>
      <c r="M181" s="3">
        <f t="shared" si="18"/>
        <v>54.313365579145341</v>
      </c>
      <c r="N181" s="13">
        <f t="shared" si="21"/>
        <v>1.4190670639113356</v>
      </c>
      <c r="O181" s="3">
        <f t="shared" si="19"/>
        <v>1.4190670639113356</v>
      </c>
    </row>
    <row r="182" spans="9:15" x14ac:dyDescent="0.2">
      <c r="I182" s="5">
        <f t="shared" si="20"/>
        <v>1038</v>
      </c>
      <c r="J182" s="6">
        <f t="shared" si="15"/>
        <v>17.3</v>
      </c>
      <c r="K182" s="7">
        <f t="shared" si="17"/>
        <v>1.371699042982508</v>
      </c>
      <c r="L182" s="2">
        <f t="shared" si="16"/>
        <v>4.5178962822699855</v>
      </c>
      <c r="M182" s="3">
        <f t="shared" si="18"/>
        <v>58.917520080664517</v>
      </c>
      <c r="N182" s="13">
        <f t="shared" si="21"/>
        <v>1.371699042982508</v>
      </c>
      <c r="O182" s="3">
        <f t="shared" si="19"/>
        <v>1.371699042982508</v>
      </c>
    </row>
    <row r="183" spans="9:15" x14ac:dyDescent="0.2">
      <c r="I183" s="5">
        <f t="shared" si="20"/>
        <v>1044</v>
      </c>
      <c r="J183" s="6">
        <f t="shared" si="15"/>
        <v>17.399999999999999</v>
      </c>
      <c r="K183" s="7">
        <f t="shared" si="17"/>
        <v>1.3259121519831765</v>
      </c>
      <c r="L183" s="2">
        <f t="shared" si="16"/>
        <v>4.5440112896819507</v>
      </c>
      <c r="M183" s="3">
        <f t="shared" si="18"/>
        <v>63.503176498959668</v>
      </c>
      <c r="N183" s="13">
        <f t="shared" si="21"/>
        <v>1.3259121519831765</v>
      </c>
      <c r="O183" s="3">
        <f t="shared" si="19"/>
        <v>1.3259121519831765</v>
      </c>
    </row>
    <row r="184" spans="9:15" x14ac:dyDescent="0.2">
      <c r="I184" s="5">
        <f t="shared" si="20"/>
        <v>1050</v>
      </c>
      <c r="J184" s="6">
        <f t="shared" si="15"/>
        <v>17.5</v>
      </c>
      <c r="K184" s="7">
        <f t="shared" si="17"/>
        <v>1.2816536132839429</v>
      </c>
      <c r="L184" s="2">
        <f t="shared" si="16"/>
        <v>4.5701262970939158</v>
      </c>
      <c r="M184" s="3">
        <f t="shared" si="18"/>
        <v>68.039517309879685</v>
      </c>
      <c r="N184" s="13">
        <f t="shared" si="21"/>
        <v>1.2816536132839429</v>
      </c>
      <c r="O184" s="3">
        <f t="shared" si="19"/>
        <v>1.2816536132839429</v>
      </c>
    </row>
    <row r="185" spans="9:15" x14ac:dyDescent="0.2">
      <c r="I185" s="5">
        <f t="shared" si="20"/>
        <v>1056</v>
      </c>
      <c r="J185" s="6">
        <f t="shared" si="15"/>
        <v>17.600000000000001</v>
      </c>
      <c r="K185" s="7">
        <f t="shared" si="17"/>
        <v>1.2388724109563991</v>
      </c>
      <c r="L185" s="2">
        <f t="shared" si="16"/>
        <v>4.5962413045058819</v>
      </c>
      <c r="M185" s="3">
        <f t="shared" si="18"/>
        <v>72.496056410728329</v>
      </c>
      <c r="N185" s="13">
        <f t="shared" si="21"/>
        <v>1.2388724109563991</v>
      </c>
      <c r="O185" s="3">
        <f t="shared" si="19"/>
        <v>1.2388724109563991</v>
      </c>
    </row>
    <row r="186" spans="9:15" x14ac:dyDescent="0.2">
      <c r="I186" s="5">
        <f t="shared" si="20"/>
        <v>1062</v>
      </c>
      <c r="J186" s="6">
        <f t="shared" si="15"/>
        <v>17.7</v>
      </c>
      <c r="K186" s="7">
        <f t="shared" si="17"/>
        <v>1.197519231968097</v>
      </c>
      <c r="L186" s="2">
        <f t="shared" si="16"/>
        <v>4.6223563119178461</v>
      </c>
      <c r="M186" s="3">
        <f t="shared" si="18"/>
        <v>76.842843999591892</v>
      </c>
      <c r="N186" s="13">
        <f t="shared" si="21"/>
        <v>1.197519231968097</v>
      </c>
      <c r="O186" s="3">
        <f t="shared" si="19"/>
        <v>1.197519231968097</v>
      </c>
    </row>
    <row r="187" spans="9:15" x14ac:dyDescent="0.2">
      <c r="I187" s="5">
        <f t="shared" si="20"/>
        <v>1068</v>
      </c>
      <c r="J187" s="6">
        <f t="shared" si="15"/>
        <v>17.8</v>
      </c>
      <c r="K187" s="7">
        <f t="shared" si="17"/>
        <v>1.1575464093403951</v>
      </c>
      <c r="L187" s="2">
        <f t="shared" si="16"/>
        <v>4.6484713193298122</v>
      </c>
      <c r="M187" s="3">
        <f t="shared" si="18"/>
        <v>81.050667850503473</v>
      </c>
      <c r="N187" s="13">
        <f t="shared" si="21"/>
        <v>1.1575464093403951</v>
      </c>
      <c r="O187" s="3">
        <f t="shared" si="19"/>
        <v>1.1575464093403951</v>
      </c>
    </row>
    <row r="188" spans="9:15" x14ac:dyDescent="0.2">
      <c r="I188" s="5">
        <f t="shared" si="20"/>
        <v>1074</v>
      </c>
      <c r="J188" s="6">
        <f t="shared" si="15"/>
        <v>17.899999999999999</v>
      </c>
      <c r="K188" s="7">
        <f t="shared" si="17"/>
        <v>1.1189078672037076</v>
      </c>
      <c r="L188" s="2">
        <f t="shared" si="16"/>
        <v>4.6745863267417764</v>
      </c>
      <c r="M188" s="3">
        <f t="shared" si="18"/>
        <v>85.091249631786511</v>
      </c>
      <c r="N188" s="13">
        <f t="shared" si="21"/>
        <v>1.1189078672037076</v>
      </c>
      <c r="O188" s="3">
        <f t="shared" si="19"/>
        <v>1.1189078672037076</v>
      </c>
    </row>
    <row r="189" spans="9:15" x14ac:dyDescent="0.2">
      <c r="I189" s="5">
        <f t="shared" si="20"/>
        <v>1080</v>
      </c>
      <c r="J189" s="6">
        <f t="shared" si="15"/>
        <v>18</v>
      </c>
      <c r="K189" s="7">
        <f t="shared" si="17"/>
        <v>1.081559067686753</v>
      </c>
      <c r="L189" s="2">
        <f t="shared" si="16"/>
        <v>4.7007013341537425</v>
      </c>
      <c r="M189" s="3">
        <f t="shared" si="18"/>
        <v>88.937434948242597</v>
      </c>
      <c r="N189" s="13">
        <f t="shared" si="21"/>
        <v>1.081559067686753</v>
      </c>
      <c r="O189" s="3">
        <f t="shared" si="19"/>
        <v>1.081559067686753</v>
      </c>
    </row>
    <row r="190" spans="9:15" x14ac:dyDescent="0.2">
      <c r="I190" s="5">
        <f t="shared" si="20"/>
        <v>1086</v>
      </c>
      <c r="J190" s="6">
        <f t="shared" si="15"/>
        <v>18.100000000000001</v>
      </c>
      <c r="K190" s="7">
        <f t="shared" si="17"/>
        <v>1.0454569595786674</v>
      </c>
      <c r="L190" s="2">
        <f t="shared" si="16"/>
        <v>4.7268163415657076</v>
      </c>
      <c r="M190" s="3">
        <f t="shared" si="18"/>
        <v>92.563375830013086</v>
      </c>
      <c r="N190" s="13">
        <f t="shared" si="21"/>
        <v>1.0454569595786674</v>
      </c>
      <c r="O190" s="3">
        <f t="shared" si="19"/>
        <v>1.0454569595786674</v>
      </c>
    </row>
    <row r="191" spans="9:15" x14ac:dyDescent="0.2">
      <c r="I191" s="5">
        <f t="shared" si="20"/>
        <v>1092</v>
      </c>
      <c r="J191" s="6">
        <f t="shared" si="15"/>
        <v>18.2</v>
      </c>
      <c r="K191" s="7">
        <f t="shared" si="17"/>
        <v>1.0105599287047227</v>
      </c>
      <c r="L191" s="2">
        <f t="shared" si="16"/>
        <v>4.7529313489776728</v>
      </c>
      <c r="M191" s="3">
        <f t="shared" si="18"/>
        <v>95.944704441721697</v>
      </c>
      <c r="N191" s="13">
        <f t="shared" si="21"/>
        <v>1.0105599287047227</v>
      </c>
      <c r="O191" s="3">
        <f t="shared" si="19"/>
        <v>1.0105599287047227</v>
      </c>
    </row>
    <row r="192" spans="9:15" x14ac:dyDescent="0.2">
      <c r="I192" s="5">
        <f t="shared" si="20"/>
        <v>1098</v>
      </c>
      <c r="J192" s="6">
        <f t="shared" si="15"/>
        <v>18.3</v>
      </c>
      <c r="K192" s="7">
        <f t="shared" si="17"/>
        <v>0.97682774995850941</v>
      </c>
      <c r="L192" s="2">
        <f t="shared" si="16"/>
        <v>4.7790463563896379</v>
      </c>
      <c r="M192" s="3">
        <f t="shared" si="18"/>
        <v>99.058696844492701</v>
      </c>
      <c r="N192" s="13">
        <f t="shared" si="21"/>
        <v>0.97682774995850941</v>
      </c>
      <c r="O192" s="3">
        <f t="shared" si="19"/>
        <v>0.97682774995850941</v>
      </c>
    </row>
    <row r="193" spans="9:15" x14ac:dyDescent="0.2">
      <c r="I193" s="5">
        <f t="shared" si="20"/>
        <v>1104</v>
      </c>
      <c r="J193" s="6">
        <f t="shared" si="15"/>
        <v>18.399999999999999</v>
      </c>
      <c r="K193" s="7">
        <f t="shared" si="17"/>
        <v>0.94422154093526445</v>
      </c>
      <c r="L193" s="2">
        <f t="shared" si="16"/>
        <v>4.8051613638016031</v>
      </c>
      <c r="M193" s="3">
        <f t="shared" si="18"/>
        <v>101.88442571030036</v>
      </c>
      <c r="N193" s="13">
        <f t="shared" si="21"/>
        <v>0.94422154093526445</v>
      </c>
      <c r="O193" s="3">
        <f t="shared" si="19"/>
        <v>0.94422154093526445</v>
      </c>
    </row>
    <row r="194" spans="9:15" x14ac:dyDescent="0.2">
      <c r="I194" s="5">
        <f t="shared" si="20"/>
        <v>1110</v>
      </c>
      <c r="J194" s="6">
        <f t="shared" si="15"/>
        <v>18.5</v>
      </c>
      <c r="K194" s="7">
        <f t="shared" si="17"/>
        <v>0.91270371711290421</v>
      </c>
      <c r="L194" s="2">
        <f t="shared" si="16"/>
        <v>4.8312763712135682</v>
      </c>
      <c r="M194" s="3">
        <f t="shared" si="18"/>
        <v>104.40290096234368</v>
      </c>
      <c r="N194" s="13">
        <f t="shared" si="21"/>
        <v>0.91270371711290421</v>
      </c>
      <c r="O194" s="3">
        <f t="shared" si="19"/>
        <v>0.91270371711290421</v>
      </c>
    </row>
    <row r="195" spans="9:15" x14ac:dyDescent="0.2">
      <c r="I195" s="5">
        <f t="shared" si="20"/>
        <v>1116</v>
      </c>
      <c r="J195" s="6">
        <f t="shared" si="15"/>
        <v>18.600000000000001</v>
      </c>
      <c r="K195" s="7">
        <f t="shared" si="17"/>
        <v>0.88223794852909743</v>
      </c>
      <c r="L195" s="2">
        <f t="shared" si="16"/>
        <v>4.8573913786255343</v>
      </c>
      <c r="M195" s="3">
        <f t="shared" si="18"/>
        <v>106.59719739628461</v>
      </c>
      <c r="N195" s="13">
        <f t="shared" si="21"/>
        <v>0.88223794852909743</v>
      </c>
      <c r="O195" s="3">
        <f t="shared" si="19"/>
        <v>0.88223794852909743</v>
      </c>
    </row>
    <row r="196" spans="9:15" x14ac:dyDescent="0.2">
      <c r="I196" s="5">
        <f t="shared" si="20"/>
        <v>1122</v>
      </c>
      <c r="J196" s="6">
        <f t="shared" si="15"/>
        <v>18.7</v>
      </c>
      <c r="K196" s="7">
        <f t="shared" si="17"/>
        <v>0.85278911790445588</v>
      </c>
      <c r="L196" s="2">
        <f t="shared" si="16"/>
        <v>4.8835063860374985</v>
      </c>
      <c r="M196" s="3">
        <f t="shared" si="18"/>
        <v>108.45256842468177</v>
      </c>
      <c r="N196" s="13">
        <f t="shared" si="21"/>
        <v>0.85278911790445588</v>
      </c>
      <c r="O196" s="3">
        <f t="shared" si="19"/>
        <v>0.85278911790445588</v>
      </c>
    </row>
    <row r="197" spans="9:15" x14ac:dyDescent="0.2">
      <c r="I197" s="5">
        <f t="shared" si="20"/>
        <v>1128</v>
      </c>
      <c r="J197" s="6">
        <f t="shared" si="15"/>
        <v>18.8</v>
      </c>
      <c r="K197" s="7">
        <f t="shared" si="17"/>
        <v>0.82432328016354084</v>
      </c>
      <c r="L197" s="2">
        <f t="shared" si="16"/>
        <v>4.9096213934494646</v>
      </c>
      <c r="M197" s="3">
        <f t="shared" si="18"/>
        <v>109.95654518021063</v>
      </c>
      <c r="N197" s="13">
        <f t="shared" si="21"/>
        <v>0.82432328016354084</v>
      </c>
      <c r="O197" s="3">
        <f t="shared" si="19"/>
        <v>0.82432328016354084</v>
      </c>
    </row>
    <row r="198" spans="9:15" x14ac:dyDescent="0.2">
      <c r="I198" s="5">
        <f t="shared" si="20"/>
        <v>1134</v>
      </c>
      <c r="J198" s="6">
        <f t="shared" si="15"/>
        <v>18.899999999999999</v>
      </c>
      <c r="K198" s="7">
        <f t="shared" si="17"/>
        <v>0.79680762330706822</v>
      </c>
      <c r="L198" s="2">
        <f t="shared" si="16"/>
        <v>4.9357364008614288</v>
      </c>
      <c r="M198" s="3">
        <f t="shared" si="18"/>
        <v>111.09902031165258</v>
      </c>
      <c r="N198" s="13">
        <f t="shared" si="21"/>
        <v>0.79680762330706822</v>
      </c>
      <c r="O198" s="3">
        <f t="shared" si="19"/>
        <v>0.79680762330706822</v>
      </c>
    </row>
    <row r="199" spans="9:15" x14ac:dyDescent="0.2">
      <c r="I199" s="5">
        <f t="shared" si="20"/>
        <v>1140</v>
      </c>
      <c r="J199" s="6">
        <f t="shared" si="15"/>
        <v>19</v>
      </c>
      <c r="K199" s="7">
        <f t="shared" si="17"/>
        <v>0.77021043059016447</v>
      </c>
      <c r="L199" s="2">
        <f t="shared" si="16"/>
        <v>4.9618514082733949</v>
      </c>
      <c r="M199" s="3">
        <f t="shared" si="18"/>
        <v>111.87231590951274</v>
      </c>
      <c r="N199" s="13">
        <f t="shared" si="21"/>
        <v>0.77021043059016447</v>
      </c>
      <c r="O199" s="3">
        <f t="shared" si="19"/>
        <v>0.77021043059016447</v>
      </c>
    </row>
    <row r="200" spans="9:15" x14ac:dyDescent="0.2">
      <c r="I200" s="5">
        <f t="shared" si="20"/>
        <v>1146</v>
      </c>
      <c r="J200" s="6">
        <f t="shared" si="15"/>
        <v>19.100000000000001</v>
      </c>
      <c r="K200" s="7">
        <f t="shared" si="17"/>
        <v>0.74450104396312367</v>
      </c>
      <c r="L200" s="2">
        <f t="shared" si="16"/>
        <v>4.98796641568536</v>
      </c>
      <c r="M200" s="3">
        <f t="shared" si="18"/>
        <v>112.27123510477396</v>
      </c>
      <c r="N200" s="13">
        <f t="shared" si="21"/>
        <v>0.74450104396312367</v>
      </c>
      <c r="O200" s="3">
        <f t="shared" si="19"/>
        <v>0.74450104396312367</v>
      </c>
    </row>
    <row r="201" spans="9:15" x14ac:dyDescent="0.2">
      <c r="I201" s="5">
        <f t="shared" si="20"/>
        <v>1152</v>
      </c>
      <c r="J201" s="6">
        <f t="shared" ref="J201:J264" si="22">I201/60</f>
        <v>19.2</v>
      </c>
      <c r="K201" s="7">
        <f t="shared" si="17"/>
        <v>0.71964982873247851</v>
      </c>
      <c r="L201" s="2">
        <f t="shared" ref="L201:L264" si="23">J201/($F$22/60)</f>
        <v>5.0140814230973252</v>
      </c>
      <c r="M201" s="3">
        <f t="shared" si="18"/>
        <v>112.29309699402509</v>
      </c>
      <c r="N201" s="13">
        <f t="shared" si="21"/>
        <v>0.71964982873247851</v>
      </c>
      <c r="O201" s="3">
        <f t="shared" si="19"/>
        <v>0.71964982873247851</v>
      </c>
    </row>
    <row r="202" spans="9:15" x14ac:dyDescent="0.2">
      <c r="I202" s="5">
        <f t="shared" si="20"/>
        <v>1158</v>
      </c>
      <c r="J202" s="6">
        <f t="shared" si="22"/>
        <v>19.3</v>
      </c>
      <c r="K202" s="7">
        <f t="shared" ref="K202:K265" si="24">IF(I202&lt;$F$23,M202,N202)</f>
        <v>0.69562813940169299</v>
      </c>
      <c r="L202" s="2">
        <f t="shared" si="23"/>
        <v>5.0401964305092903</v>
      </c>
      <c r="M202" s="3">
        <f t="shared" ref="M202:M265" si="25">($F$11/2)*(1-COS((3.14*L202)))</f>
        <v>111.93775465625014</v>
      </c>
      <c r="N202" s="13">
        <f t="shared" si="21"/>
        <v>0.69562813940169299</v>
      </c>
      <c r="O202" s="3">
        <f t="shared" ref="O202:O265" si="26">IF(I202&lt;F$23,M202,N202)</f>
        <v>0.69562813940169299</v>
      </c>
    </row>
    <row r="203" spans="9:15" x14ac:dyDescent="0.2">
      <c r="I203" s="5">
        <f t="shared" ref="I203:I266" si="27">I202+$F$12</f>
        <v>1164</v>
      </c>
      <c r="J203" s="6">
        <f t="shared" si="22"/>
        <v>19.399999999999999</v>
      </c>
      <c r="K203" s="7">
        <f t="shared" si="24"/>
        <v>0.67240828665206953</v>
      </c>
      <c r="L203" s="2">
        <f t="shared" si="23"/>
        <v>5.0663114379212555</v>
      </c>
      <c r="M203" s="3">
        <f t="shared" si="25"/>
        <v>111.2075961401988</v>
      </c>
      <c r="N203" s="13">
        <f t="shared" si="21"/>
        <v>0.67240828665206953</v>
      </c>
      <c r="O203" s="3">
        <f t="shared" si="26"/>
        <v>0.67240828665206953</v>
      </c>
    </row>
    <row r="204" spans="9:15" x14ac:dyDescent="0.2">
      <c r="I204" s="5">
        <f t="shared" si="27"/>
        <v>1170</v>
      </c>
      <c r="J204" s="6">
        <f t="shared" si="22"/>
        <v>19.5</v>
      </c>
      <c r="K204" s="7">
        <f t="shared" si="24"/>
        <v>0.64996350542582915</v>
      </c>
      <c r="L204" s="2">
        <f t="shared" si="23"/>
        <v>5.0924264453332206</v>
      </c>
      <c r="M204" s="3">
        <f t="shared" si="25"/>
        <v>110.10752841570267</v>
      </c>
      <c r="N204" s="13">
        <f t="shared" si="21"/>
        <v>0.64996350542582915</v>
      </c>
      <c r="O204" s="3">
        <f t="shared" si="26"/>
        <v>0.64996350542582915</v>
      </c>
    </row>
    <row r="205" spans="9:15" x14ac:dyDescent="0.2">
      <c r="I205" s="5">
        <f t="shared" si="27"/>
        <v>1176</v>
      </c>
      <c r="J205" s="6">
        <f t="shared" si="22"/>
        <v>19.600000000000001</v>
      </c>
      <c r="K205" s="7">
        <f t="shared" si="24"/>
        <v>0.62826792407456611</v>
      </c>
      <c r="L205" s="2">
        <f t="shared" si="23"/>
        <v>5.1185414527451867</v>
      </c>
      <c r="M205" s="3">
        <f t="shared" si="25"/>
        <v>108.64494439679085</v>
      </c>
      <c r="N205" s="13">
        <f t="shared" si="21"/>
        <v>0.62826792407456611</v>
      </c>
      <c r="O205" s="3">
        <f t="shared" si="26"/>
        <v>0.62826792407456611</v>
      </c>
    </row>
    <row r="206" spans="9:15" x14ac:dyDescent="0.2">
      <c r="I206" s="5">
        <f t="shared" si="27"/>
        <v>1182</v>
      </c>
      <c r="J206" s="6">
        <f t="shared" si="22"/>
        <v>19.7</v>
      </c>
      <c r="K206" s="7">
        <f t="shared" si="24"/>
        <v>0.60729653453752186</v>
      </c>
      <c r="L206" s="2">
        <f t="shared" si="23"/>
        <v>5.1446564601571509</v>
      </c>
      <c r="M206" s="3">
        <f t="shared" si="25"/>
        <v>106.82967325822359</v>
      </c>
      <c r="N206" s="13">
        <f t="shared" si="21"/>
        <v>0.60729653453752186</v>
      </c>
      <c r="O206" s="3">
        <f t="shared" si="26"/>
        <v>0.60729653453752186</v>
      </c>
    </row>
    <row r="207" spans="9:15" x14ac:dyDescent="0.2">
      <c r="I207" s="5">
        <f t="shared" si="27"/>
        <v>1188</v>
      </c>
      <c r="J207" s="6">
        <f t="shared" si="22"/>
        <v>19.8</v>
      </c>
      <c r="K207" s="7">
        <f t="shared" si="24"/>
        <v>0.58702516351528755</v>
      </c>
      <c r="L207" s="2">
        <f t="shared" si="23"/>
        <v>5.170771467569117</v>
      </c>
      <c r="M207" s="3">
        <f t="shared" si="25"/>
        <v>104.6739143793374</v>
      </c>
      <c r="N207" s="13">
        <f t="shared" si="21"/>
        <v>0.58702516351528755</v>
      </c>
      <c r="O207" s="3">
        <f t="shared" si="26"/>
        <v>0.58702516351528755</v>
      </c>
    </row>
    <row r="208" spans="9:15" x14ac:dyDescent="0.2">
      <c r="I208" s="5">
        <f t="shared" si="27"/>
        <v>1194</v>
      </c>
      <c r="J208" s="6">
        <f t="shared" si="22"/>
        <v>19.899999999999999</v>
      </c>
      <c r="K208" s="7">
        <f t="shared" si="24"/>
        <v>0.56743044460573921</v>
      </c>
      <c r="L208" s="2">
        <f t="shared" si="23"/>
        <v>5.1968864749810812</v>
      </c>
      <c r="M208" s="3">
        <f t="shared" si="25"/>
        <v>102.19215535912673</v>
      </c>
      <c r="N208" s="13">
        <f t="shared" si="21"/>
        <v>0.56743044460573921</v>
      </c>
      <c r="O208" s="3">
        <f t="shared" si="26"/>
        <v>0.56743044460573921</v>
      </c>
    </row>
    <row r="209" spans="9:15" x14ac:dyDescent="0.2">
      <c r="I209" s="5">
        <f t="shared" si="27"/>
        <v>1200</v>
      </c>
      <c r="J209" s="6">
        <f t="shared" si="22"/>
        <v>20</v>
      </c>
      <c r="K209" s="7">
        <f t="shared" si="24"/>
        <v>0.54848979137004505</v>
      </c>
      <c r="L209" s="2">
        <f t="shared" si="23"/>
        <v>5.2230014823930464</v>
      </c>
      <c r="M209" s="3">
        <f t="shared" si="25"/>
        <v>99.401074653534465</v>
      </c>
      <c r="N209" s="13">
        <f t="shared" si="21"/>
        <v>0.54848979137004505</v>
      </c>
      <c r="O209" s="3">
        <f t="shared" si="26"/>
        <v>0.54848979137004505</v>
      </c>
    </row>
    <row r="210" spans="9:15" x14ac:dyDescent="0.2">
      <c r="I210" s="5">
        <f t="shared" si="27"/>
        <v>1206</v>
      </c>
      <c r="J210" s="6">
        <f t="shared" si="22"/>
        <v>20.100000000000001</v>
      </c>
      <c r="K210" s="7">
        <f t="shared" si="24"/>
        <v>0.53018137129773668</v>
      </c>
      <c r="L210" s="2">
        <f t="shared" si="23"/>
        <v>5.2491164898050124</v>
      </c>
      <c r="M210" s="3">
        <f t="shared" si="25"/>
        <v>96.319429489270576</v>
      </c>
      <c r="N210" s="13">
        <f t="shared" si="21"/>
        <v>0.53018137129773668</v>
      </c>
      <c r="O210" s="3">
        <f t="shared" si="26"/>
        <v>0.53018137129773668</v>
      </c>
    </row>
    <row r="211" spans="9:15" x14ac:dyDescent="0.2">
      <c r="I211" s="5">
        <f t="shared" si="27"/>
        <v>1212</v>
      </c>
      <c r="J211" s="6">
        <f t="shared" si="22"/>
        <v>20.2</v>
      </c>
      <c r="K211" s="7">
        <f t="shared" si="24"/>
        <v>0.51248408064081385</v>
      </c>
      <c r="L211" s="2">
        <f t="shared" si="23"/>
        <v>5.2752314972169767</v>
      </c>
      <c r="M211" s="3">
        <f t="shared" si="25"/>
        <v>92.967929807423971</v>
      </c>
      <c r="N211" s="13">
        <f t="shared" si="21"/>
        <v>0.51248408064081385</v>
      </c>
      <c r="O211" s="3">
        <f t="shared" si="26"/>
        <v>0.51248408064081385</v>
      </c>
    </row>
    <row r="212" spans="9:15" x14ac:dyDescent="0.2">
      <c r="I212" s="5">
        <f t="shared" si="27"/>
        <v>1218</v>
      </c>
      <c r="J212" s="6">
        <f t="shared" si="22"/>
        <v>20.3</v>
      </c>
      <c r="K212" s="7">
        <f t="shared" si="24"/>
        <v>0.49537752008787089</v>
      </c>
      <c r="L212" s="2">
        <f t="shared" si="23"/>
        <v>5.3013465046289427</v>
      </c>
      <c r="M212" s="3">
        <f t="shared" si="25"/>
        <v>89.369099084017208</v>
      </c>
      <c r="N212" s="13">
        <f t="shared" si="21"/>
        <v>0.49537752008787089</v>
      </c>
      <c r="O212" s="3">
        <f t="shared" si="26"/>
        <v>0.49537752008787089</v>
      </c>
    </row>
    <row r="213" spans="9:15" x14ac:dyDescent="0.2">
      <c r="I213" s="5">
        <f t="shared" si="27"/>
        <v>1224</v>
      </c>
      <c r="J213" s="6">
        <f t="shared" si="22"/>
        <v>20.399999999999999</v>
      </c>
      <c r="K213" s="7">
        <f t="shared" si="24"/>
        <v>0.47884197125023037</v>
      </c>
      <c r="L213" s="2">
        <f t="shared" si="23"/>
        <v>5.327461512040907</v>
      </c>
      <c r="M213" s="3">
        <f t="shared" si="25"/>
        <v>85.547122962853621</v>
      </c>
      <c r="N213" s="13">
        <f t="shared" si="21"/>
        <v>0.47884197125023037</v>
      </c>
      <c r="O213" s="3">
        <f t="shared" si="26"/>
        <v>0.47884197125023037</v>
      </c>
    </row>
    <row r="214" spans="9:15" x14ac:dyDescent="0.2">
      <c r="I214" s="5">
        <f t="shared" si="27"/>
        <v>1230</v>
      </c>
      <c r="J214" s="6">
        <f t="shared" si="22"/>
        <v>20.5</v>
      </c>
      <c r="K214" s="7">
        <f t="shared" si="24"/>
        <v>0.46285837393294366</v>
      </c>
      <c r="L214" s="2">
        <f t="shared" si="23"/>
        <v>5.3535765194528731</v>
      </c>
      <c r="M214" s="3">
        <f t="shared" si="25"/>
        <v>81.52768671789876</v>
      </c>
      <c r="N214" s="13">
        <f t="shared" si="21"/>
        <v>0.46285837393294366</v>
      </c>
      <c r="O214" s="3">
        <f t="shared" si="26"/>
        <v>0.46285837393294366</v>
      </c>
    </row>
    <row r="215" spans="9:15" x14ac:dyDescent="0.2">
      <c r="I215" s="5">
        <f t="shared" si="27"/>
        <v>1236</v>
      </c>
      <c r="J215" s="6">
        <f t="shared" si="22"/>
        <v>20.6</v>
      </c>
      <c r="K215" s="7">
        <f t="shared" si="24"/>
        <v>0.44740830416449384</v>
      </c>
      <c r="L215" s="2">
        <f t="shared" si="23"/>
        <v>5.3796915268648382</v>
      </c>
      <c r="M215" s="3">
        <f t="shared" si="25"/>
        <v>77.337802637526678</v>
      </c>
      <c r="N215" s="13">
        <f t="shared" si="21"/>
        <v>0.44740830416449384</v>
      </c>
      <c r="O215" s="3">
        <f t="shared" si="26"/>
        <v>0.44740830416449384</v>
      </c>
    </row>
    <row r="216" spans="9:15" x14ac:dyDescent="0.2">
      <c r="I216" s="5">
        <f t="shared" si="27"/>
        <v>1242</v>
      </c>
      <c r="J216" s="6">
        <f t="shared" si="22"/>
        <v>20.7</v>
      </c>
      <c r="K216" s="7">
        <f t="shared" si="24"/>
        <v>0.43247395295984942</v>
      </c>
      <c r="L216" s="2">
        <f t="shared" si="23"/>
        <v>5.4058065342768034</v>
      </c>
      <c r="M216" s="3">
        <f t="shared" si="25"/>
        <v>73.005628490671413</v>
      </c>
      <c r="N216" s="13">
        <f t="shared" si="21"/>
        <v>0.43247395295984942</v>
      </c>
      <c r="O216" s="3">
        <f t="shared" si="26"/>
        <v>0.43247395295984942</v>
      </c>
    </row>
    <row r="217" spans="9:15" x14ac:dyDescent="0.2">
      <c r="I217" s="5">
        <f t="shared" si="27"/>
        <v>1248</v>
      </c>
      <c r="J217" s="6">
        <f t="shared" si="22"/>
        <v>20.8</v>
      </c>
      <c r="K217" s="7">
        <f t="shared" si="24"/>
        <v>0.41803810579240719</v>
      </c>
      <c r="L217" s="2">
        <f t="shared" si="23"/>
        <v>5.4319215416887685</v>
      </c>
      <c r="M217" s="3">
        <f t="shared" si="25"/>
        <v>68.560278294873257</v>
      </c>
      <c r="N217" s="13">
        <f t="shared" si="21"/>
        <v>0.41803810579240719</v>
      </c>
      <c r="O217" s="3">
        <f t="shared" si="26"/>
        <v>0.41803810579240719</v>
      </c>
    </row>
    <row r="218" spans="9:15" x14ac:dyDescent="0.2">
      <c r="I218" s="5">
        <f t="shared" si="27"/>
        <v>1254</v>
      </c>
      <c r="J218" s="6">
        <f t="shared" si="22"/>
        <v>20.9</v>
      </c>
      <c r="K218" s="7">
        <f t="shared" si="24"/>
        <v>0.40408412275115191</v>
      </c>
      <c r="L218" s="2">
        <f t="shared" si="23"/>
        <v>5.4580365491007337</v>
      </c>
      <c r="M218" s="3">
        <f t="shared" si="25"/>
        <v>64.03162665793613</v>
      </c>
      <c r="N218" s="13">
        <f t="shared" si="21"/>
        <v>0.40408412275115191</v>
      </c>
      <c r="O218" s="3">
        <f t="shared" si="26"/>
        <v>0.40408412275115191</v>
      </c>
    </row>
    <row r="219" spans="9:15" x14ac:dyDescent="0.2">
      <c r="I219" s="5">
        <f t="shared" si="27"/>
        <v>1260</v>
      </c>
      <c r="J219" s="6">
        <f t="shared" si="22"/>
        <v>21</v>
      </c>
      <c r="K219" s="7">
        <f t="shared" si="24"/>
        <v>0.39059591936016691</v>
      </c>
      <c r="L219" s="2">
        <f t="shared" si="23"/>
        <v>5.4841515565126988</v>
      </c>
      <c r="M219" s="3">
        <f t="shared" si="25"/>
        <v>59.450108008099456</v>
      </c>
      <c r="N219" s="13">
        <f t="shared" si="21"/>
        <v>0.39059591936016691</v>
      </c>
      <c r="O219" s="3">
        <f t="shared" si="26"/>
        <v>0.39059591936016691</v>
      </c>
    </row>
    <row r="220" spans="9:15" x14ac:dyDescent="0.2">
      <c r="I220" s="5">
        <f t="shared" si="27"/>
        <v>1266</v>
      </c>
      <c r="J220" s="6">
        <f t="shared" si="22"/>
        <v>21.1</v>
      </c>
      <c r="K220" s="7">
        <f t="shared" si="24"/>
        <v>0.37755794803838022</v>
      </c>
      <c r="L220" s="2">
        <f t="shared" si="23"/>
        <v>5.5102665639246649</v>
      </c>
      <c r="M220" s="3">
        <f t="shared" si="25"/>
        <v>54.846512061983958</v>
      </c>
      <c r="N220" s="13">
        <f t="shared" si="21"/>
        <v>0.37755794803838022</v>
      </c>
      <c r="O220" s="3">
        <f t="shared" si="26"/>
        <v>0.37755794803838022</v>
      </c>
    </row>
    <row r="221" spans="9:15" x14ac:dyDescent="0.2">
      <c r="I221" s="5">
        <f t="shared" si="27"/>
        <v>1272</v>
      </c>
      <c r="J221" s="6">
        <f t="shared" si="22"/>
        <v>21.2</v>
      </c>
      <c r="K221" s="7">
        <f t="shared" si="24"/>
        <v>0.36495518017818229</v>
      </c>
      <c r="L221" s="2">
        <f t="shared" si="23"/>
        <v>5.5363815713366291</v>
      </c>
      <c r="M221" s="3">
        <f t="shared" si="25"/>
        <v>50.251776904852228</v>
      </c>
      <c r="N221" s="13">
        <f t="shared" si="21"/>
        <v>0.36495518017818229</v>
      </c>
      <c r="O221" s="3">
        <f t="shared" si="26"/>
        <v>0.36495518017818229</v>
      </c>
    </row>
    <row r="222" spans="9:15" x14ac:dyDescent="0.2">
      <c r="I222" s="5">
        <f t="shared" si="27"/>
        <v>1278</v>
      </c>
      <c r="J222" s="6">
        <f t="shared" si="22"/>
        <v>21.3</v>
      </c>
      <c r="K222" s="7">
        <f t="shared" si="24"/>
        <v>0.35277308882224817</v>
      </c>
      <c r="L222" s="2">
        <f t="shared" si="23"/>
        <v>5.5624965787485952</v>
      </c>
      <c r="M222" s="3">
        <f t="shared" si="25"/>
        <v>45.696781073767021</v>
      </c>
      <c r="N222" s="13">
        <f t="shared" si="21"/>
        <v>0.35277308882224817</v>
      </c>
      <c r="O222" s="3">
        <f t="shared" si="26"/>
        <v>0.35277308882224817</v>
      </c>
    </row>
    <row r="223" spans="9:15" x14ac:dyDescent="0.2">
      <c r="I223" s="5">
        <f t="shared" si="27"/>
        <v>1284</v>
      </c>
      <c r="J223" s="6">
        <f t="shared" si="22"/>
        <v>21.4</v>
      </c>
      <c r="K223" s="7">
        <f t="shared" si="24"/>
        <v>0.34099763191861099</v>
      </c>
      <c r="L223" s="2">
        <f t="shared" si="23"/>
        <v>5.5886115861605594</v>
      </c>
      <c r="M223" s="3">
        <f t="shared" si="25"/>
        <v>41.212136040943356</v>
      </c>
      <c r="N223" s="13">
        <f t="shared" si="21"/>
        <v>0.34099763191861099</v>
      </c>
      <c r="O223" s="3">
        <f t="shared" si="26"/>
        <v>0.34099763191861099</v>
      </c>
    </row>
    <row r="224" spans="9:15" x14ac:dyDescent="0.2">
      <c r="I224" s="5">
        <f t="shared" si="27"/>
        <v>1290</v>
      </c>
      <c r="J224" s="6">
        <f t="shared" si="22"/>
        <v>21.5</v>
      </c>
      <c r="K224" s="7">
        <f t="shared" si="24"/>
        <v>0.32961523613466409</v>
      </c>
      <c r="L224" s="2">
        <f t="shared" si="23"/>
        <v>5.6147265935725255</v>
      </c>
      <c r="M224" s="3">
        <f t="shared" si="25"/>
        <v>36.827980491881839</v>
      </c>
      <c r="N224" s="13">
        <f t="shared" si="21"/>
        <v>0.32961523613466409</v>
      </c>
      <c r="O224" s="3">
        <f t="shared" si="26"/>
        <v>0.32961523613466409</v>
      </c>
    </row>
    <row r="225" spans="9:15" x14ac:dyDescent="0.2">
      <c r="I225" s="5">
        <f t="shared" si="27"/>
        <v>1296</v>
      </c>
      <c r="J225" s="6">
        <f t="shared" si="22"/>
        <v>21.6</v>
      </c>
      <c r="K225" s="7">
        <f t="shared" si="24"/>
        <v>0.31861278121146031</v>
      </c>
      <c r="L225" s="2">
        <f t="shared" si="23"/>
        <v>5.6408416009844906</v>
      </c>
      <c r="M225" s="3">
        <f t="shared" si="25"/>
        <v>32.573777780832003</v>
      </c>
      <c r="N225" s="13">
        <f t="shared" si="21"/>
        <v>0.31861278121146031</v>
      </c>
      <c r="O225" s="3">
        <f t="shared" si="26"/>
        <v>0.31861278121146031</v>
      </c>
    </row>
    <row r="226" spans="9:15" x14ac:dyDescent="0.2">
      <c r="I226" s="5">
        <f t="shared" si="27"/>
        <v>1302</v>
      </c>
      <c r="J226" s="6">
        <f t="shared" si="22"/>
        <v>21.7</v>
      </c>
      <c r="K226" s="7">
        <f t="shared" si="24"/>
        <v>0.30797758484024795</v>
      </c>
      <c r="L226" s="2">
        <f t="shared" si="23"/>
        <v>5.6669566083964558</v>
      </c>
      <c r="M226" s="3">
        <f t="shared" si="25"/>
        <v>28.478117924757623</v>
      </c>
      <c r="N226" s="13">
        <f t="shared" ref="N226:N289" si="28">(4.34*($F$11))*EXP(-1.3*(L226))</f>
        <v>0.30797758484024795</v>
      </c>
      <c r="O226" s="3">
        <f t="shared" si="26"/>
        <v>0.30797758484024795</v>
      </c>
    </row>
    <row r="227" spans="9:15" x14ac:dyDescent="0.2">
      <c r="I227" s="5">
        <f t="shared" si="27"/>
        <v>1308</v>
      </c>
      <c r="J227" s="6">
        <f t="shared" si="22"/>
        <v>21.8</v>
      </c>
      <c r="K227" s="7">
        <f t="shared" si="24"/>
        <v>0.29769738804383034</v>
      </c>
      <c r="L227" s="2">
        <f t="shared" si="23"/>
        <v>5.6930716158084209</v>
      </c>
      <c r="M227" s="3">
        <f t="shared" si="25"/>
        <v>24.568525466497665</v>
      </c>
      <c r="N227" s="13">
        <f t="shared" si="28"/>
        <v>0.29769738804383034</v>
      </c>
      <c r="O227" s="3">
        <f t="shared" si="26"/>
        <v>0.29769738804383034</v>
      </c>
    </row>
    <row r="228" spans="9:15" x14ac:dyDescent="0.2">
      <c r="I228" s="5">
        <f t="shared" si="27"/>
        <v>1314</v>
      </c>
      <c r="J228" s="6">
        <f t="shared" si="22"/>
        <v>21.9</v>
      </c>
      <c r="K228" s="7">
        <f t="shared" si="24"/>
        <v>0.2877603410458891</v>
      </c>
      <c r="L228" s="2">
        <f t="shared" si="23"/>
        <v>5.7191866232203861</v>
      </c>
      <c r="M228" s="3">
        <f t="shared" si="25"/>
        <v>20.871274498355003</v>
      </c>
      <c r="N228" s="13">
        <f t="shared" si="28"/>
        <v>0.2877603410458891</v>
      </c>
      <c r="O228" s="3">
        <f t="shared" si="26"/>
        <v>0.2877603410458891</v>
      </c>
    </row>
    <row r="229" spans="9:15" x14ac:dyDescent="0.2">
      <c r="I229" s="5">
        <f t="shared" si="27"/>
        <v>1320</v>
      </c>
      <c r="J229" s="6">
        <f t="shared" si="22"/>
        <v>22</v>
      </c>
      <c r="K229" s="7">
        <f t="shared" si="24"/>
        <v>0.27815498961198376</v>
      </c>
      <c r="L229" s="2">
        <f t="shared" si="23"/>
        <v>5.7453016306323512</v>
      </c>
      <c r="M229" s="3">
        <f t="shared" si="25"/>
        <v>17.411212089235395</v>
      </c>
      <c r="N229" s="13">
        <f t="shared" si="28"/>
        <v>0.27815498961198376</v>
      </c>
      <c r="O229" s="3">
        <f t="shared" si="26"/>
        <v>0.27815498961198376</v>
      </c>
    </row>
    <row r="230" spans="9:15" x14ac:dyDescent="0.2">
      <c r="I230" s="5">
        <f t="shared" si="27"/>
        <v>1326</v>
      </c>
      <c r="J230" s="6">
        <f t="shared" si="22"/>
        <v>22.1</v>
      </c>
      <c r="K230" s="7">
        <f t="shared" si="24"/>
        <v>0.26887026184648738</v>
      </c>
      <c r="L230" s="2">
        <f t="shared" si="23"/>
        <v>5.7714166380443173</v>
      </c>
      <c r="M230" s="3">
        <f t="shared" si="25"/>
        <v>14.211591301978741</v>
      </c>
      <c r="N230" s="13">
        <f t="shared" si="28"/>
        <v>0.26887026184648738</v>
      </c>
      <c r="O230" s="3">
        <f t="shared" si="26"/>
        <v>0.26887026184648738</v>
      </c>
    </row>
    <row r="231" spans="9:15" x14ac:dyDescent="0.2">
      <c r="I231" s="5">
        <f t="shared" si="27"/>
        <v>1332</v>
      </c>
      <c r="J231" s="6">
        <f t="shared" si="22"/>
        <v>22.2</v>
      </c>
      <c r="K231" s="7">
        <f t="shared" si="24"/>
        <v>0.25989545543023507</v>
      </c>
      <c r="L231" s="2">
        <f t="shared" si="23"/>
        <v>5.7975316454562815</v>
      </c>
      <c r="M231" s="3">
        <f t="shared" si="25"/>
        <v>11.293914923076901</v>
      </c>
      <c r="N231" s="13">
        <f t="shared" si="28"/>
        <v>0.25989545543023507</v>
      </c>
      <c r="O231" s="3">
        <f t="shared" si="26"/>
        <v>0.25989545543023507</v>
      </c>
    </row>
    <row r="232" spans="9:15" x14ac:dyDescent="0.2">
      <c r="I232" s="5">
        <f t="shared" si="27"/>
        <v>1338</v>
      </c>
      <c r="J232" s="6">
        <f t="shared" si="22"/>
        <v>22.3</v>
      </c>
      <c r="K232" s="7">
        <f t="shared" si="24"/>
        <v>0.25122022528417315</v>
      </c>
      <c r="L232" s="2">
        <f t="shared" si="23"/>
        <v>5.8236466528682476</v>
      </c>
      <c r="M232" s="3">
        <f t="shared" si="25"/>
        <v>8.6777909549765635</v>
      </c>
      <c r="N232" s="13">
        <f t="shared" si="28"/>
        <v>0.25122022528417315</v>
      </c>
      <c r="O232" s="3">
        <f t="shared" si="26"/>
        <v>0.25122022528417315</v>
      </c>
    </row>
    <row r="233" spans="9:15" x14ac:dyDescent="0.2">
      <c r="I233" s="5">
        <f t="shared" si="27"/>
        <v>1344</v>
      </c>
      <c r="J233" s="6">
        <f t="shared" si="22"/>
        <v>22.4</v>
      </c>
      <c r="K233" s="7">
        <f t="shared" si="24"/>
        <v>0.24283457164479821</v>
      </c>
      <c r="L233" s="2">
        <f t="shared" si="23"/>
        <v>5.8497616602802118</v>
      </c>
      <c r="M233" s="3">
        <f t="shared" si="25"/>
        <v>6.3808008421247502</v>
      </c>
      <c r="N233" s="13">
        <f t="shared" si="28"/>
        <v>0.24283457164479821</v>
      </c>
      <c r="O233" s="3">
        <f t="shared" si="26"/>
        <v>0.24283457164479821</v>
      </c>
    </row>
    <row r="234" spans="9:15" x14ac:dyDescent="0.2">
      <c r="I234" s="5">
        <f t="shared" si="27"/>
        <v>1350</v>
      </c>
      <c r="J234" s="6">
        <f t="shared" si="22"/>
        <v>22.5</v>
      </c>
      <c r="K234" s="7">
        <f t="shared" si="24"/>
        <v>0.23472882853762589</v>
      </c>
      <c r="L234" s="2">
        <f t="shared" si="23"/>
        <v>5.8758766676921779</v>
      </c>
      <c r="M234" s="3">
        <f t="shared" si="25"/>
        <v>4.4183813163258359</v>
      </c>
      <c r="N234" s="13">
        <f t="shared" si="28"/>
        <v>0.23472882853762589</v>
      </c>
      <c r="O234" s="3">
        <f t="shared" si="26"/>
        <v>0.23472882853762589</v>
      </c>
    </row>
    <row r="235" spans="9:15" x14ac:dyDescent="0.2">
      <c r="I235" s="5">
        <f t="shared" si="27"/>
        <v>1356</v>
      </c>
      <c r="J235" s="6">
        <f t="shared" si="22"/>
        <v>22.6</v>
      </c>
      <c r="K235" s="7">
        <f t="shared" si="24"/>
        <v>0.22689365263542191</v>
      </c>
      <c r="L235" s="2">
        <f t="shared" si="23"/>
        <v>5.901991675104143</v>
      </c>
      <c r="M235" s="3">
        <f t="shared" si="25"/>
        <v>2.8037206554652254</v>
      </c>
      <c r="N235" s="13">
        <f t="shared" si="28"/>
        <v>0.22689365263542191</v>
      </c>
      <c r="O235" s="3">
        <f t="shared" si="26"/>
        <v>0.22689365263542191</v>
      </c>
    </row>
    <row r="236" spans="9:15" x14ac:dyDescent="0.2">
      <c r="I236" s="5">
        <f t="shared" si="27"/>
        <v>1362</v>
      </c>
      <c r="J236" s="6">
        <f t="shared" si="22"/>
        <v>22.7</v>
      </c>
      <c r="K236" s="7">
        <f t="shared" si="24"/>
        <v>0.21932001248833116</v>
      </c>
      <c r="L236" s="2">
        <f t="shared" si="23"/>
        <v>5.9281066825161082</v>
      </c>
      <c r="M236" s="3">
        <f t="shared" si="25"/>
        <v>1.5476700527795941</v>
      </c>
      <c r="N236" s="13">
        <f t="shared" si="28"/>
        <v>0.21932001248833116</v>
      </c>
      <c r="O236" s="3">
        <f t="shared" si="26"/>
        <v>0.21932001248833116</v>
      </c>
    </row>
    <row r="237" spans="9:15" x14ac:dyDescent="0.2">
      <c r="I237" s="5">
        <f t="shared" si="27"/>
        <v>1368</v>
      </c>
      <c r="J237" s="6">
        <f t="shared" si="22"/>
        <v>22.8</v>
      </c>
      <c r="K237" s="7">
        <f t="shared" si="24"/>
        <v>0.21199917811351027</v>
      </c>
      <c r="L237" s="2">
        <f t="shared" si="23"/>
        <v>5.9542216899280733</v>
      </c>
      <c r="M237" s="3">
        <f t="shared" si="25"/>
        <v>0.65867069231162578</v>
      </c>
      <c r="N237" s="13">
        <f t="shared" si="28"/>
        <v>0.21199917811351027</v>
      </c>
      <c r="O237" s="3">
        <f t="shared" si="26"/>
        <v>0.21199917811351027</v>
      </c>
    </row>
    <row r="238" spans="9:15" x14ac:dyDescent="0.2">
      <c r="I238" s="5">
        <f t="shared" si="27"/>
        <v>1374</v>
      </c>
      <c r="J238" s="6">
        <f t="shared" si="22"/>
        <v>22.9</v>
      </c>
      <c r="K238" s="7">
        <f t="shared" si="24"/>
        <v>0.20492271093225045</v>
      </c>
      <c r="L238" s="2">
        <f t="shared" si="23"/>
        <v>5.9803366973400385</v>
      </c>
      <c r="M238" s="3">
        <f t="shared" si="25"/>
        <v>0.14269702063176204</v>
      </c>
      <c r="N238" s="13">
        <f t="shared" si="28"/>
        <v>0.20492271093225045</v>
      </c>
      <c r="O238" s="3">
        <f t="shared" si="26"/>
        <v>0.20492271093225045</v>
      </c>
    </row>
    <row r="239" spans="9:15" x14ac:dyDescent="0.2">
      <c r="I239" s="5">
        <f t="shared" si="27"/>
        <v>1380</v>
      </c>
      <c r="J239" s="6">
        <f t="shared" si="22"/>
        <v>23</v>
      </c>
      <c r="K239" s="7">
        <f t="shared" si="24"/>
        <v>0.19808245404299771</v>
      </c>
      <c r="L239" s="2">
        <f t="shared" si="23"/>
        <v>6.0064517047520036</v>
      </c>
      <c r="M239" s="3">
        <f t="shared" si="25"/>
        <v>3.2165960648992274E-3</v>
      </c>
      <c r="N239" s="13">
        <f t="shared" si="28"/>
        <v>0.19808245404299771</v>
      </c>
      <c r="O239" s="3">
        <f t="shared" si="26"/>
        <v>0.19808245404299771</v>
      </c>
    </row>
    <row r="240" spans="9:15" x14ac:dyDescent="0.2">
      <c r="I240" s="5">
        <f t="shared" si="27"/>
        <v>1386</v>
      </c>
      <c r="J240" s="6">
        <f t="shared" si="22"/>
        <v>23.1</v>
      </c>
      <c r="K240" s="7">
        <f t="shared" si="24"/>
        <v>0.19147052281905594</v>
      </c>
      <c r="L240" s="2">
        <f t="shared" si="23"/>
        <v>6.0325667121639697</v>
      </c>
      <c r="M240" s="3">
        <f t="shared" si="25"/>
        <v>0.24116678525185969</v>
      </c>
      <c r="N240" s="13">
        <f t="shared" si="28"/>
        <v>0.19147052281905594</v>
      </c>
      <c r="O240" s="3">
        <f t="shared" si="26"/>
        <v>0.19147052281905594</v>
      </c>
    </row>
    <row r="241" spans="9:15" x14ac:dyDescent="0.2">
      <c r="I241" s="5">
        <f t="shared" si="27"/>
        <v>1392</v>
      </c>
      <c r="J241" s="6">
        <f t="shared" si="22"/>
        <v>23.2</v>
      </c>
      <c r="K241" s="7">
        <f t="shared" si="24"/>
        <v>0.18507929582013727</v>
      </c>
      <c r="L241" s="2">
        <f t="shared" si="23"/>
        <v>6.0586817195759339</v>
      </c>
      <c r="M241" s="3">
        <f t="shared" si="25"/>
        <v>0.85494846365443589</v>
      </c>
      <c r="N241" s="13">
        <f t="shared" si="28"/>
        <v>0.18507929582013727</v>
      </c>
      <c r="O241" s="3">
        <f t="shared" si="26"/>
        <v>0.18507929582013727</v>
      </c>
    </row>
    <row r="242" spans="9:15" x14ac:dyDescent="0.2">
      <c r="I242" s="5">
        <f t="shared" si="27"/>
        <v>1398</v>
      </c>
      <c r="J242" s="6">
        <f t="shared" si="22"/>
        <v>23.3</v>
      </c>
      <c r="K242" s="7">
        <f t="shared" si="24"/>
        <v>0.17890140600727839</v>
      </c>
      <c r="L242" s="2">
        <f t="shared" si="23"/>
        <v>6.0847967269879</v>
      </c>
      <c r="M242" s="3">
        <f t="shared" si="25"/>
        <v>1.8404367623396307</v>
      </c>
      <c r="N242" s="13">
        <f t="shared" si="28"/>
        <v>0.17890140600727839</v>
      </c>
      <c r="O242" s="3">
        <f t="shared" si="26"/>
        <v>0.17890140600727839</v>
      </c>
    </row>
    <row r="243" spans="9:15" x14ac:dyDescent="0.2">
      <c r="I243" s="5">
        <f t="shared" si="27"/>
        <v>1404</v>
      </c>
      <c r="J243" s="6">
        <f t="shared" si="22"/>
        <v>23.4</v>
      </c>
      <c r="K243" s="7">
        <f t="shared" si="24"/>
        <v>0.17292973225100627</v>
      </c>
      <c r="L243" s="2">
        <f t="shared" si="23"/>
        <v>6.1109117343998642</v>
      </c>
      <c r="M243" s="3">
        <f t="shared" si="25"/>
        <v>3.1910087888192531</v>
      </c>
      <c r="N243" s="13">
        <f t="shared" si="28"/>
        <v>0.17292973225100627</v>
      </c>
      <c r="O243" s="3">
        <f t="shared" si="26"/>
        <v>0.17292973225100627</v>
      </c>
    </row>
    <row r="244" spans="9:15" x14ac:dyDescent="0.2">
      <c r="I244" s="5">
        <f t="shared" si="27"/>
        <v>1410</v>
      </c>
      <c r="J244" s="6">
        <f t="shared" si="22"/>
        <v>23.5</v>
      </c>
      <c r="K244" s="7">
        <f t="shared" si="24"/>
        <v>0.16715739112295197</v>
      </c>
      <c r="L244" s="2">
        <f t="shared" si="23"/>
        <v>6.1370267418118303</v>
      </c>
      <c r="M244" s="3">
        <f t="shared" si="25"/>
        <v>4.8975881356509232</v>
      </c>
      <c r="N244" s="13">
        <f t="shared" si="28"/>
        <v>0.16715739112295197</v>
      </c>
      <c r="O244" s="3">
        <f t="shared" si="26"/>
        <v>0.16715739112295197</v>
      </c>
    </row>
    <row r="245" spans="9:15" x14ac:dyDescent="0.2">
      <c r="I245" s="5">
        <f t="shared" si="27"/>
        <v>1416</v>
      </c>
      <c r="J245" s="6">
        <f t="shared" si="22"/>
        <v>23.6</v>
      </c>
      <c r="K245" s="7">
        <f t="shared" si="24"/>
        <v>0.16157772896146369</v>
      </c>
      <c r="L245" s="2">
        <f t="shared" si="23"/>
        <v>6.1631417492237954</v>
      </c>
      <c r="M245" s="3">
        <f t="shared" si="25"/>
        <v>6.9487058776820412</v>
      </c>
      <c r="N245" s="13">
        <f t="shared" si="28"/>
        <v>0.16157772896146369</v>
      </c>
      <c r="O245" s="3">
        <f t="shared" si="26"/>
        <v>0.16157772896146369</v>
      </c>
    </row>
    <row r="246" spans="9:15" x14ac:dyDescent="0.2">
      <c r="I246" s="5">
        <f t="shared" si="27"/>
        <v>1422</v>
      </c>
      <c r="J246" s="6">
        <f t="shared" si="22"/>
        <v>23.7</v>
      </c>
      <c r="K246" s="7">
        <f t="shared" si="24"/>
        <v>0.15618431420206266</v>
      </c>
      <c r="L246" s="2">
        <f t="shared" si="23"/>
        <v>6.1892567566357606</v>
      </c>
      <c r="M246" s="3">
        <f t="shared" si="25"/>
        <v>9.3305776480115643</v>
      </c>
      <c r="N246" s="13">
        <f t="shared" si="28"/>
        <v>0.15618431420206266</v>
      </c>
      <c r="O246" s="3">
        <f t="shared" si="26"/>
        <v>0.15618431420206266</v>
      </c>
    </row>
    <row r="247" spans="9:15" x14ac:dyDescent="0.2">
      <c r="I247" s="5">
        <f t="shared" si="27"/>
        <v>1428</v>
      </c>
      <c r="J247" s="6">
        <f t="shared" si="22"/>
        <v>23.8</v>
      </c>
      <c r="K247" s="7">
        <f t="shared" si="24"/>
        <v>0.15097092996390918</v>
      </c>
      <c r="L247" s="2">
        <f t="shared" si="23"/>
        <v>6.2153717640477257</v>
      </c>
      <c r="M247" s="3">
        <f t="shared" si="25"/>
        <v>12.027196274686059</v>
      </c>
      <c r="N247" s="13">
        <f t="shared" si="28"/>
        <v>0.15097092996390918</v>
      </c>
      <c r="O247" s="3">
        <f t="shared" si="26"/>
        <v>0.15097092996390918</v>
      </c>
    </row>
    <row r="248" spans="9:15" x14ac:dyDescent="0.2">
      <c r="I248" s="5">
        <f t="shared" si="27"/>
        <v>1434</v>
      </c>
      <c r="J248" s="6">
        <f t="shared" si="22"/>
        <v>23.9</v>
      </c>
      <c r="K248" s="7">
        <f t="shared" si="24"/>
        <v>0.14593156688372852</v>
      </c>
      <c r="L248" s="2">
        <f t="shared" si="23"/>
        <v>6.2414867714596909</v>
      </c>
      <c r="M248" s="3">
        <f t="shared" si="25"/>
        <v>15.020439355573005</v>
      </c>
      <c r="N248" s="13">
        <f t="shared" si="28"/>
        <v>0.14593156688372852</v>
      </c>
      <c r="O248" s="3">
        <f t="shared" si="26"/>
        <v>0.14593156688372852</v>
      </c>
    </row>
    <row r="249" spans="9:15" x14ac:dyDescent="0.2">
      <c r="I249" s="5">
        <f t="shared" si="27"/>
        <v>1440</v>
      </c>
      <c r="J249" s="6">
        <f t="shared" si="22"/>
        <v>24</v>
      </c>
      <c r="K249" s="7">
        <f t="shared" si="24"/>
        <v>0.14106041618893878</v>
      </c>
      <c r="L249" s="2">
        <f t="shared" si="23"/>
        <v>6.267601778871656</v>
      </c>
      <c r="M249" s="3">
        <f t="shared" si="25"/>
        <v>18.290191048463331</v>
      </c>
      <c r="N249" s="13">
        <f t="shared" si="28"/>
        <v>0.14106041618893878</v>
      </c>
      <c r="O249" s="3">
        <f t="shared" si="26"/>
        <v>0.14106041618893878</v>
      </c>
    </row>
    <row r="250" spans="9:15" x14ac:dyDescent="0.2">
      <c r="I250" s="5">
        <f t="shared" si="27"/>
        <v>1446</v>
      </c>
      <c r="J250" s="6">
        <f t="shared" si="22"/>
        <v>24.1</v>
      </c>
      <c r="K250" s="7">
        <f t="shared" si="24"/>
        <v>0.13635186300199459</v>
      </c>
      <c r="L250" s="2">
        <f t="shared" si="23"/>
        <v>6.2937167862836221</v>
      </c>
      <c r="M250" s="3">
        <f t="shared" si="25"/>
        <v>21.814477257923048</v>
      </c>
      <c r="N250" s="13">
        <f t="shared" si="28"/>
        <v>0.13635186300199459</v>
      </c>
      <c r="O250" s="3">
        <f t="shared" si="26"/>
        <v>0.13635186300199459</v>
      </c>
    </row>
    <row r="251" spans="9:15" x14ac:dyDescent="0.2">
      <c r="I251" s="5">
        <f t="shared" si="27"/>
        <v>1452</v>
      </c>
      <c r="J251" s="6">
        <f t="shared" si="22"/>
        <v>24.2</v>
      </c>
      <c r="K251" s="7">
        <f t="shared" si="24"/>
        <v>0.13180047986823276</v>
      </c>
      <c r="L251" s="2">
        <f t="shared" si="23"/>
        <v>6.3198317936955863</v>
      </c>
      <c r="M251" s="3">
        <f t="shared" si="25"/>
        <v>25.569613310380809</v>
      </c>
      <c r="N251" s="13">
        <f t="shared" si="28"/>
        <v>0.13180047986823276</v>
      </c>
      <c r="O251" s="3">
        <f t="shared" si="26"/>
        <v>0.13180047986823276</v>
      </c>
    </row>
    <row r="252" spans="9:15" x14ac:dyDescent="0.2">
      <c r="I252" s="5">
        <f t="shared" si="27"/>
        <v>1458</v>
      </c>
      <c r="J252" s="6">
        <f t="shared" si="22"/>
        <v>24.3</v>
      </c>
      <c r="K252" s="7">
        <f t="shared" si="24"/>
        <v>0.12740102049975113</v>
      </c>
      <c r="L252" s="2">
        <f t="shared" si="23"/>
        <v>6.3459468011075524</v>
      </c>
      <c r="M252" s="3">
        <f t="shared" si="25"/>
        <v>29.530363125016528</v>
      </c>
      <c r="N252" s="13">
        <f t="shared" si="28"/>
        <v>0.12740102049975113</v>
      </c>
      <c r="O252" s="3">
        <f t="shared" si="26"/>
        <v>0.12740102049975113</v>
      </c>
    </row>
    <row r="253" spans="9:15" x14ac:dyDescent="0.2">
      <c r="I253" s="5">
        <f t="shared" si="27"/>
        <v>1464</v>
      </c>
      <c r="J253" s="6">
        <f t="shared" si="22"/>
        <v>24.4</v>
      </c>
      <c r="K253" s="7">
        <f t="shared" si="24"/>
        <v>0.12314841372812141</v>
      </c>
      <c r="L253" s="2">
        <f t="shared" si="23"/>
        <v>6.3720618085195166</v>
      </c>
      <c r="M253" s="3">
        <f t="shared" si="25"/>
        <v>33.670108810750783</v>
      </c>
      <c r="N253" s="13">
        <f t="shared" si="28"/>
        <v>0.12314841372812141</v>
      </c>
      <c r="O253" s="3">
        <f t="shared" si="26"/>
        <v>0.12314841372812141</v>
      </c>
    </row>
    <row r="254" spans="9:15" x14ac:dyDescent="0.2">
      <c r="I254" s="5">
        <f t="shared" si="27"/>
        <v>1470</v>
      </c>
      <c r="J254" s="6">
        <f t="shared" si="22"/>
        <v>24.5</v>
      </c>
      <c r="K254" s="7">
        <f t="shared" si="24"/>
        <v>0.11903775765895165</v>
      </c>
      <c r="L254" s="2">
        <f t="shared" si="23"/>
        <v>6.3981768159314827</v>
      </c>
      <c r="M254" s="3">
        <f t="shared" si="25"/>
        <v>37.961029549577965</v>
      </c>
      <c r="N254" s="13">
        <f t="shared" si="28"/>
        <v>0.11903775765895165</v>
      </c>
      <c r="O254" s="3">
        <f t="shared" si="26"/>
        <v>0.11903775765895165</v>
      </c>
    </row>
    <row r="255" spans="9:15" x14ac:dyDescent="0.2">
      <c r="I255" s="5">
        <f t="shared" si="27"/>
        <v>1476</v>
      </c>
      <c r="J255" s="6">
        <f t="shared" si="22"/>
        <v>24.6</v>
      </c>
      <c r="K255" s="7">
        <f t="shared" si="24"/>
        <v>0.11506431402157444</v>
      </c>
      <c r="L255" s="2">
        <f t="shared" si="23"/>
        <v>6.4242918233434478</v>
      </c>
      <c r="M255" s="3">
        <f t="shared" si="25"/>
        <v>42.374288564069261</v>
      </c>
      <c r="N255" s="13">
        <f t="shared" si="28"/>
        <v>0.11506431402157444</v>
      </c>
      <c r="O255" s="3">
        <f t="shared" si="26"/>
        <v>0.11506431402157444</v>
      </c>
    </row>
    <row r="256" spans="9:15" x14ac:dyDescent="0.2">
      <c r="I256" s="5">
        <f t="shared" si="27"/>
        <v>1482</v>
      </c>
      <c r="J256" s="6">
        <f t="shared" si="22"/>
        <v>24.7</v>
      </c>
      <c r="K256" s="7">
        <f t="shared" si="24"/>
        <v>0.11122350270733514</v>
      </c>
      <c r="L256" s="2">
        <f t="shared" si="23"/>
        <v>6.450406830755413</v>
      </c>
      <c r="M256" s="3">
        <f t="shared" si="25"/>
        <v>46.880226912546952</v>
      </c>
      <c r="N256" s="13">
        <f t="shared" si="28"/>
        <v>0.11122350270733514</v>
      </c>
      <c r="O256" s="3">
        <f t="shared" si="26"/>
        <v>0.11122350270733514</v>
      </c>
    </row>
    <row r="257" spans="9:15" x14ac:dyDescent="0.2">
      <c r="I257" s="5">
        <f t="shared" si="27"/>
        <v>1488</v>
      </c>
      <c r="J257" s="6">
        <f t="shared" si="22"/>
        <v>24.8</v>
      </c>
      <c r="K257" s="7">
        <f t="shared" si="24"/>
        <v>0.10751089649019312</v>
      </c>
      <c r="L257" s="2">
        <f t="shared" si="23"/>
        <v>6.4765218381673781</v>
      </c>
      <c r="M257" s="3">
        <f t="shared" si="25"/>
        <v>51.448562809545457</v>
      </c>
      <c r="N257" s="13">
        <f t="shared" si="28"/>
        <v>0.10751089649019312</v>
      </c>
      <c r="O257" s="3">
        <f t="shared" si="26"/>
        <v>0.10751089649019312</v>
      </c>
    </row>
    <row r="258" spans="9:15" x14ac:dyDescent="0.2">
      <c r="I258" s="5">
        <f t="shared" si="27"/>
        <v>1494</v>
      </c>
      <c r="J258" s="6">
        <f t="shared" si="22"/>
        <v>24.9</v>
      </c>
      <c r="K258" s="7">
        <f t="shared" si="24"/>
        <v>0.1039222159235481</v>
      </c>
      <c r="L258" s="2">
        <f t="shared" si="23"/>
        <v>6.5026368455793433</v>
      </c>
      <c r="M258" s="3">
        <f t="shared" si="25"/>
        <v>56.048595132042436</v>
      </c>
      <c r="N258" s="13">
        <f t="shared" si="28"/>
        <v>0.1039222159235481</v>
      </c>
      <c r="O258" s="3">
        <f t="shared" si="26"/>
        <v>0.1039222159235481</v>
      </c>
    </row>
    <row r="259" spans="9:15" x14ac:dyDescent="0.2">
      <c r="I259" s="5">
        <f t="shared" si="27"/>
        <v>1500</v>
      </c>
      <c r="J259" s="6">
        <f t="shared" si="22"/>
        <v>25</v>
      </c>
      <c r="K259" s="7">
        <f t="shared" si="24"/>
        <v>0.10045332440740727</v>
      </c>
      <c r="L259" s="2">
        <f t="shared" si="23"/>
        <v>6.5287518529913084</v>
      </c>
      <c r="M259" s="3">
        <f t="shared" si="25"/>
        <v>60.649409743813266</v>
      </c>
      <c r="N259" s="13">
        <f t="shared" si="28"/>
        <v>0.10045332440740727</v>
      </c>
      <c r="O259" s="3">
        <f t="shared" si="26"/>
        <v>0.10045332440740727</v>
      </c>
    </row>
    <row r="260" spans="9:15" x14ac:dyDescent="0.2">
      <c r="I260" s="5">
        <f t="shared" si="27"/>
        <v>1506</v>
      </c>
      <c r="J260" s="6">
        <f t="shared" si="22"/>
        <v>25.1</v>
      </c>
      <c r="K260" s="7">
        <f t="shared" si="24"/>
        <v>9.710022342020963E-2</v>
      </c>
      <c r="L260" s="2">
        <f t="shared" si="23"/>
        <v>6.5548668604032745</v>
      </c>
      <c r="M260" s="3">
        <f t="shared" si="25"/>
        <v>65.220087251323051</v>
      </c>
      <c r="N260" s="13">
        <f t="shared" si="28"/>
        <v>9.710022342020963E-2</v>
      </c>
      <c r="O260" s="3">
        <f t="shared" si="26"/>
        <v>9.710022342020963E-2</v>
      </c>
    </row>
    <row r="261" spans="9:15" x14ac:dyDescent="0.2">
      <c r="I261" s="5">
        <f t="shared" si="27"/>
        <v>1512</v>
      </c>
      <c r="J261" s="6">
        <f t="shared" si="22"/>
        <v>25.2</v>
      </c>
      <c r="K261" s="7">
        <f t="shared" si="24"/>
        <v>9.3859047909811352E-2</v>
      </c>
      <c r="L261" s="2">
        <f t="shared" si="23"/>
        <v>6.5809818678152388</v>
      </c>
      <c r="M261" s="3">
        <f t="shared" si="25"/>
        <v>69.729910794949944</v>
      </c>
      <c r="N261" s="13">
        <f t="shared" si="28"/>
        <v>9.3859047909811352E-2</v>
      </c>
      <c r="O261" s="3">
        <f t="shared" si="26"/>
        <v>9.3859047909811352E-2</v>
      </c>
    </row>
    <row r="262" spans="9:15" x14ac:dyDescent="0.2">
      <c r="I262" s="5">
        <f t="shared" si="27"/>
        <v>1518</v>
      </c>
      <c r="J262" s="6">
        <f t="shared" si="22"/>
        <v>25.3</v>
      </c>
      <c r="K262" s="7">
        <f t="shared" si="24"/>
        <v>9.0726061838316094E-2</v>
      </c>
      <c r="L262" s="2">
        <f t="shared" si="23"/>
        <v>6.6070968752272048</v>
      </c>
      <c r="M262" s="3">
        <f t="shared" si="25"/>
        <v>74.148572479096174</v>
      </c>
      <c r="N262" s="13">
        <f t="shared" si="28"/>
        <v>9.0726061838316094E-2</v>
      </c>
      <c r="O262" s="3">
        <f t="shared" si="26"/>
        <v>9.0726061838316094E-2</v>
      </c>
    </row>
    <row r="263" spans="9:15" x14ac:dyDescent="0.2">
      <c r="I263" s="5">
        <f t="shared" si="27"/>
        <v>1524</v>
      </c>
      <c r="J263" s="6">
        <f t="shared" si="22"/>
        <v>25.4</v>
      </c>
      <c r="K263" s="7">
        <f t="shared" si="24"/>
        <v>8.769765387562091E-2</v>
      </c>
      <c r="L263" s="2">
        <f t="shared" si="23"/>
        <v>6.6332118826391691</v>
      </c>
      <c r="M263" s="3">
        <f t="shared" si="25"/>
        <v>78.44637705388989</v>
      </c>
      <c r="N263" s="13">
        <f t="shared" si="28"/>
        <v>8.769765387562091E-2</v>
      </c>
      <c r="O263" s="3">
        <f t="shared" si="26"/>
        <v>8.769765387562091E-2</v>
      </c>
    </row>
    <row r="264" spans="9:15" x14ac:dyDescent="0.2">
      <c r="I264" s="5">
        <f t="shared" si="27"/>
        <v>1530</v>
      </c>
      <c r="J264" s="6">
        <f t="shared" si="22"/>
        <v>25.5</v>
      </c>
      <c r="K264" s="7">
        <f t="shared" si="24"/>
        <v>8.4770333236707712E-2</v>
      </c>
      <c r="L264" s="2">
        <f t="shared" si="23"/>
        <v>6.6593268900511351</v>
      </c>
      <c r="M264" s="3">
        <f t="shared" si="25"/>
        <v>82.594441479653369</v>
      </c>
      <c r="N264" s="13">
        <f t="shared" si="28"/>
        <v>8.4770333236707712E-2</v>
      </c>
      <c r="O264" s="3">
        <f t="shared" si="26"/>
        <v>8.4770333236707712E-2</v>
      </c>
    </row>
    <row r="265" spans="9:15" x14ac:dyDescent="0.2">
      <c r="I265" s="5">
        <f t="shared" si="27"/>
        <v>1536</v>
      </c>
      <c r="J265" s="6">
        <f t="shared" ref="J265:J292" si="29">I265/60</f>
        <v>25.6</v>
      </c>
      <c r="K265" s="7">
        <f t="shared" si="24"/>
        <v>8.1940725657885738E-2</v>
      </c>
      <c r="L265" s="2">
        <f t="shared" ref="L265:L292" si="30">J265/($F$22/60)</f>
        <v>6.6854418974631002</v>
      </c>
      <c r="M265" s="3">
        <f t="shared" si="25"/>
        <v>86.564889032977078</v>
      </c>
      <c r="N265" s="13">
        <f t="shared" si="28"/>
        <v>8.1940725657885738E-2</v>
      </c>
      <c r="O265" s="3">
        <f t="shared" si="26"/>
        <v>8.1940725657885738E-2</v>
      </c>
    </row>
    <row r="266" spans="9:15" x14ac:dyDescent="0.2">
      <c r="I266" s="5">
        <f t="shared" si="27"/>
        <v>1542</v>
      </c>
      <c r="J266" s="6">
        <f t="shared" si="29"/>
        <v>25.7</v>
      </c>
      <c r="K266" s="7">
        <f t="shared" ref="K266:K292" si="31">IF(I266&lt;$F$23,M266,N266)</f>
        <v>7.9205569507345502E-2</v>
      </c>
      <c r="L266" s="2">
        <f t="shared" si="30"/>
        <v>6.7115569048750654</v>
      </c>
      <c r="M266" s="3">
        <f t="shared" ref="M266:M292" si="32">($F$11/2)*(1-COS((3.14*L266)))</f>
        <v>90.331036649932329</v>
      </c>
      <c r="N266" s="13">
        <f t="shared" si="28"/>
        <v>7.9205569507345502E-2</v>
      </c>
      <c r="O266" s="3">
        <f t="shared" ref="O266:O292" si="33">IF(I266&lt;F$23,M266,N266)</f>
        <v>7.9205569507345502E-2</v>
      </c>
    </row>
    <row r="267" spans="9:15" x14ac:dyDescent="0.2">
      <c r="I267" s="5">
        <f t="shared" ref="I267:I292" si="34">I266+$F$12</f>
        <v>1548</v>
      </c>
      <c r="J267" s="6">
        <f t="shared" si="29"/>
        <v>25.8</v>
      </c>
      <c r="K267" s="7">
        <f t="shared" si="31"/>
        <v>7.656171202554142E-2</v>
      </c>
      <c r="L267" s="2">
        <f t="shared" si="30"/>
        <v>6.7376719122870306</v>
      </c>
      <c r="M267" s="3">
        <f t="shared" si="32"/>
        <v>93.867574247391374</v>
      </c>
      <c r="N267" s="13">
        <f t="shared" si="28"/>
        <v>7.656171202554142E-2</v>
      </c>
      <c r="O267" s="3">
        <f t="shared" si="33"/>
        <v>7.656171202554142E-2</v>
      </c>
    </row>
    <row r="268" spans="9:15" x14ac:dyDescent="0.2">
      <c r="I268" s="5">
        <f t="shared" si="34"/>
        <v>1554</v>
      </c>
      <c r="J268" s="6">
        <f t="shared" si="29"/>
        <v>25.9</v>
      </c>
      <c r="K268" s="7">
        <f t="shared" si="31"/>
        <v>7.4006105691069121E-2</v>
      </c>
      <c r="L268" s="2">
        <f t="shared" si="30"/>
        <v>6.7637869196989957</v>
      </c>
      <c r="M268" s="3">
        <f t="shared" si="32"/>
        <v>97.150734817345011</v>
      </c>
      <c r="N268" s="13">
        <f t="shared" si="28"/>
        <v>7.4006105691069121E-2</v>
      </c>
      <c r="O268" s="3">
        <f t="shared" si="33"/>
        <v>7.4006105691069121E-2</v>
      </c>
    </row>
    <row r="269" spans="9:15" x14ac:dyDescent="0.2">
      <c r="I269" s="5">
        <f t="shared" si="34"/>
        <v>1560</v>
      </c>
      <c r="J269" s="6">
        <f t="shared" si="29"/>
        <v>26</v>
      </c>
      <c r="K269" s="7">
        <f t="shared" si="31"/>
        <v>7.1535804707848843E-2</v>
      </c>
      <c r="L269" s="2">
        <f t="shared" si="30"/>
        <v>6.7899019271109609</v>
      </c>
      <c r="M269" s="3">
        <f t="shared" si="32"/>
        <v>100.1584541511114</v>
      </c>
      <c r="N269" s="13">
        <f t="shared" si="28"/>
        <v>7.1535804707848843E-2</v>
      </c>
      <c r="O269" s="3">
        <f t="shared" si="33"/>
        <v>7.1535804707848843E-2</v>
      </c>
    </row>
    <row r="270" spans="9:15" x14ac:dyDescent="0.2">
      <c r="I270" s="5">
        <f t="shared" si="34"/>
        <v>1566</v>
      </c>
      <c r="J270" s="6">
        <f t="shared" si="29"/>
        <v>26.1</v>
      </c>
      <c r="K270" s="7">
        <f t="shared" si="31"/>
        <v>6.914796160956542E-2</v>
      </c>
      <c r="L270" s="2">
        <f t="shared" si="30"/>
        <v>6.8160169345229269</v>
      </c>
      <c r="M270" s="3">
        <f t="shared" si="32"/>
        <v>102.87051912002296</v>
      </c>
      <c r="N270" s="13">
        <f t="shared" si="28"/>
        <v>6.914796160956542E-2</v>
      </c>
      <c r="O270" s="3">
        <f t="shared" si="33"/>
        <v>6.914796160956542E-2</v>
      </c>
    </row>
    <row r="271" spans="9:15" x14ac:dyDescent="0.2">
      <c r="I271" s="5">
        <f t="shared" si="34"/>
        <v>1572</v>
      </c>
      <c r="J271" s="6">
        <f t="shared" si="29"/>
        <v>26.2</v>
      </c>
      <c r="K271" s="7">
        <f t="shared" si="31"/>
        <v>6.6839823977451099E-2</v>
      </c>
      <c r="L271" s="2">
        <f t="shared" si="30"/>
        <v>6.8421319419348912</v>
      </c>
      <c r="M271" s="3">
        <f t="shared" si="32"/>
        <v>105.26870351608343</v>
      </c>
      <c r="N271" s="13">
        <f t="shared" si="28"/>
        <v>6.6839823977451099E-2</v>
      </c>
      <c r="O271" s="3">
        <f t="shared" si="33"/>
        <v>6.6839823977451099E-2</v>
      </c>
    </row>
    <row r="272" spans="9:15" x14ac:dyDescent="0.2">
      <c r="I272" s="5">
        <f t="shared" si="34"/>
        <v>1578</v>
      </c>
      <c r="J272" s="6">
        <f t="shared" si="29"/>
        <v>26.3</v>
      </c>
      <c r="K272" s="7">
        <f t="shared" si="31"/>
        <v>6.4608731267627659E-2</v>
      </c>
      <c r="L272" s="2">
        <f t="shared" si="30"/>
        <v>6.8682469493468572</v>
      </c>
      <c r="M272" s="3">
        <f t="shared" si="32"/>
        <v>107.33689053968958</v>
      </c>
      <c r="N272" s="13">
        <f t="shared" si="28"/>
        <v>6.4608731267627659E-2</v>
      </c>
      <c r="O272" s="3">
        <f t="shared" si="33"/>
        <v>6.4608731267627659E-2</v>
      </c>
    </row>
    <row r="273" spans="9:15" x14ac:dyDescent="0.2">
      <c r="I273" s="5">
        <f t="shared" si="34"/>
        <v>1584</v>
      </c>
      <c r="J273" s="6">
        <f t="shared" si="29"/>
        <v>26.4</v>
      </c>
      <c r="K273" s="7">
        <f t="shared" si="31"/>
        <v>6.2452111744351113E-2</v>
      </c>
      <c r="L273" s="2">
        <f t="shared" si="30"/>
        <v>6.8943619567588215</v>
      </c>
      <c r="M273" s="3">
        <f t="shared" si="32"/>
        <v>109.06118111124688</v>
      </c>
      <c r="N273" s="13">
        <f t="shared" si="28"/>
        <v>6.2452111744351113E-2</v>
      </c>
      <c r="O273" s="3">
        <f t="shared" si="33"/>
        <v>6.2452111744351113E-2</v>
      </c>
    </row>
    <row r="274" spans="9:15" x14ac:dyDescent="0.2">
      <c r="I274" s="5">
        <f t="shared" si="34"/>
        <v>1590</v>
      </c>
      <c r="J274" s="6">
        <f t="shared" si="29"/>
        <v>26.5</v>
      </c>
      <c r="K274" s="7">
        <f t="shared" si="31"/>
        <v>6.0367479515623122E-2</v>
      </c>
      <c r="L274" s="2">
        <f t="shared" si="30"/>
        <v>6.9204769641707866</v>
      </c>
      <c r="M274" s="3">
        <f t="shared" si="32"/>
        <v>110.42998727878425</v>
      </c>
      <c r="N274" s="13">
        <f t="shared" si="28"/>
        <v>6.0367479515623122E-2</v>
      </c>
      <c r="O274" s="3">
        <f t="shared" si="33"/>
        <v>6.0367479515623122E-2</v>
      </c>
    </row>
    <row r="275" spans="9:15" x14ac:dyDescent="0.2">
      <c r="I275" s="5">
        <f t="shared" si="34"/>
        <v>1596</v>
      </c>
      <c r="J275" s="6">
        <f t="shared" si="29"/>
        <v>26.6</v>
      </c>
      <c r="K275" s="7">
        <f t="shared" si="31"/>
        <v>5.8352431667753751E-2</v>
      </c>
      <c r="L275" s="2">
        <f t="shared" si="30"/>
        <v>6.9465919715827527</v>
      </c>
      <c r="M275" s="3">
        <f t="shared" si="32"/>
        <v>111.43411009382437</v>
      </c>
      <c r="N275" s="13">
        <f t="shared" si="28"/>
        <v>5.8352431667753751E-2</v>
      </c>
      <c r="O275" s="3">
        <f t="shared" si="33"/>
        <v>5.8352431667753751E-2</v>
      </c>
    </row>
    <row r="276" spans="9:15" x14ac:dyDescent="0.2">
      <c r="I276" s="5">
        <f t="shared" si="34"/>
        <v>1602</v>
      </c>
      <c r="J276" s="6">
        <f t="shared" si="29"/>
        <v>26.7</v>
      </c>
      <c r="K276" s="7">
        <f t="shared" si="31"/>
        <v>5.6404645495571289E-2</v>
      </c>
      <c r="L276" s="2">
        <f t="shared" si="30"/>
        <v>6.9727069789947169</v>
      </c>
      <c r="M276" s="3">
        <f t="shared" si="32"/>
        <v>112.06680143215534</v>
      </c>
      <c r="N276" s="13">
        <f t="shared" si="28"/>
        <v>5.6404645495571289E-2</v>
      </c>
      <c r="O276" s="3">
        <f t="shared" si="33"/>
        <v>5.6404645495571289E-2</v>
      </c>
    </row>
    <row r="277" spans="9:15" x14ac:dyDescent="0.2">
      <c r="I277" s="5">
        <f t="shared" si="34"/>
        <v>1608</v>
      </c>
      <c r="J277" s="6">
        <f t="shared" si="29"/>
        <v>26.8</v>
      </c>
      <c r="K277" s="7">
        <f t="shared" si="31"/>
        <v>5.4521875825085539E-2</v>
      </c>
      <c r="L277" s="2">
        <f t="shared" si="30"/>
        <v>6.998821986406683</v>
      </c>
      <c r="M277" s="3">
        <f t="shared" si="32"/>
        <v>112.32380934404082</v>
      </c>
      <c r="N277" s="13">
        <f t="shared" si="28"/>
        <v>5.4521875825085539E-2</v>
      </c>
      <c r="O277" s="3">
        <f t="shared" si="33"/>
        <v>5.4521875825085539E-2</v>
      </c>
    </row>
    <row r="278" spans="9:15" x14ac:dyDescent="0.2">
      <c r="I278" s="5">
        <f t="shared" si="34"/>
        <v>1614</v>
      </c>
      <c r="J278" s="6">
        <f t="shared" si="29"/>
        <v>26.9</v>
      </c>
      <c r="K278" s="7">
        <f t="shared" si="31"/>
        <v>5.2701952425522447E-2</v>
      </c>
      <c r="L278" s="2">
        <f t="shared" si="30"/>
        <v>7.0249369938186472</v>
      </c>
      <c r="M278" s="3">
        <f t="shared" si="32"/>
        <v>112.20340662909568</v>
      </c>
      <c r="N278" s="13">
        <f t="shared" si="28"/>
        <v>5.2701952425522447E-2</v>
      </c>
      <c r="O278" s="3">
        <f t="shared" si="33"/>
        <v>5.2701952425522447E-2</v>
      </c>
    </row>
    <row r="279" spans="9:15" x14ac:dyDescent="0.2">
      <c r="I279" s="5">
        <f t="shared" si="34"/>
        <v>1620</v>
      </c>
      <c r="J279" s="6">
        <f t="shared" si="29"/>
        <v>27</v>
      </c>
      <c r="K279" s="7">
        <f t="shared" si="31"/>
        <v>5.0942777507741205E-2</v>
      </c>
      <c r="L279" s="2">
        <f t="shared" si="30"/>
        <v>7.0510520012306133</v>
      </c>
      <c r="M279" s="3">
        <f t="shared" si="32"/>
        <v>111.70640244379334</v>
      </c>
      <c r="N279" s="13">
        <f t="shared" si="28"/>
        <v>5.0942777507741205E-2</v>
      </c>
      <c r="O279" s="3">
        <f t="shared" si="33"/>
        <v>5.0942777507741205E-2</v>
      </c>
    </row>
    <row r="280" spans="9:15" x14ac:dyDescent="0.2">
      <c r="I280" s="5">
        <f t="shared" si="34"/>
        <v>1626</v>
      </c>
      <c r="J280" s="6">
        <f t="shared" si="29"/>
        <v>27.1</v>
      </c>
      <c r="K280" s="7">
        <f t="shared" si="31"/>
        <v>4.9242323306155897E-2</v>
      </c>
      <c r="L280" s="2">
        <f t="shared" si="30"/>
        <v>7.0771670086425784</v>
      </c>
      <c r="M280" s="3">
        <f t="shared" si="32"/>
        <v>110.83613686359666</v>
      </c>
      <c r="N280" s="13">
        <f t="shared" si="28"/>
        <v>4.9242323306155897E-2</v>
      </c>
      <c r="O280" s="3">
        <f t="shared" si="33"/>
        <v>4.9242323306155897E-2</v>
      </c>
    </row>
    <row r="281" spans="9:15" x14ac:dyDescent="0.2">
      <c r="I281" s="5">
        <f t="shared" si="34"/>
        <v>1632</v>
      </c>
      <c r="J281" s="6">
        <f t="shared" si="29"/>
        <v>27.2</v>
      </c>
      <c r="K281" s="7">
        <f t="shared" si="31"/>
        <v>4.7598629741370378E-2</v>
      </c>
      <c r="L281" s="2">
        <f t="shared" si="30"/>
        <v>7.1032820160545436</v>
      </c>
      <c r="M281" s="3">
        <f t="shared" si="32"/>
        <v>109.59845843625736</v>
      </c>
      <c r="N281" s="13">
        <f t="shared" si="28"/>
        <v>4.7598629741370378E-2</v>
      </c>
      <c r="O281" s="3">
        <f t="shared" si="33"/>
        <v>4.7598629741370378E-2</v>
      </c>
    </row>
    <row r="282" spans="9:15" x14ac:dyDescent="0.2">
      <c r="I282" s="5">
        <f t="shared" si="34"/>
        <v>1638</v>
      </c>
      <c r="J282" s="6">
        <f t="shared" si="29"/>
        <v>27.3</v>
      </c>
      <c r="K282" s="7">
        <f t="shared" si="31"/>
        <v>4.6009802160834209E-2</v>
      </c>
      <c r="L282" s="2">
        <f t="shared" si="30"/>
        <v>7.1293970234665087</v>
      </c>
      <c r="M282" s="3">
        <f t="shared" si="32"/>
        <v>108.00168487713542</v>
      </c>
      <c r="N282" s="13">
        <f t="shared" si="28"/>
        <v>4.6009802160834209E-2</v>
      </c>
      <c r="O282" s="3">
        <f t="shared" si="33"/>
        <v>4.6009802160834209E-2</v>
      </c>
    </row>
    <row r="283" spans="9:15" x14ac:dyDescent="0.2">
      <c r="I283" s="5">
        <f t="shared" si="34"/>
        <v>1644</v>
      </c>
      <c r="J283" s="6">
        <f t="shared" si="29"/>
        <v>27.4</v>
      </c>
      <c r="K283" s="7">
        <f t="shared" si="31"/>
        <v>4.447400915491477E-2</v>
      </c>
      <c r="L283" s="2">
        <f t="shared" si="30"/>
        <v>7.1555120308784739</v>
      </c>
      <c r="M283" s="3">
        <f t="shared" si="32"/>
        <v>106.05654717068177</v>
      </c>
      <c r="N283" s="13">
        <f t="shared" si="28"/>
        <v>4.447400915491477E-2</v>
      </c>
      <c r="O283" s="3">
        <f t="shared" si="33"/>
        <v>4.447400915491477E-2</v>
      </c>
    </row>
    <row r="284" spans="9:15" x14ac:dyDescent="0.2">
      <c r="I284" s="5">
        <f t="shared" si="34"/>
        <v>1650</v>
      </c>
      <c r="J284" s="6">
        <f t="shared" si="29"/>
        <v>27.5</v>
      </c>
      <c r="K284" s="7">
        <f t="shared" si="31"/>
        <v>4.298948044586811E-2</v>
      </c>
      <c r="L284" s="2">
        <f t="shared" si="30"/>
        <v>7.181627038290439</v>
      </c>
      <c r="M284" s="3">
        <f t="shared" si="32"/>
        <v>103.77611745374617</v>
      </c>
      <c r="N284" s="13">
        <f t="shared" si="28"/>
        <v>4.298948044586811E-2</v>
      </c>
      <c r="O284" s="3">
        <f t="shared" si="33"/>
        <v>4.298948044586811E-2</v>
      </c>
    </row>
    <row r="285" spans="9:15" x14ac:dyDescent="0.2">
      <c r="I285" s="5">
        <f t="shared" si="34"/>
        <v>1656</v>
      </c>
      <c r="J285" s="6">
        <f t="shared" si="29"/>
        <v>27.6</v>
      </c>
      <c r="K285" s="7">
        <f t="shared" si="31"/>
        <v>4.1554504847275402E-2</v>
      </c>
      <c r="L285" s="2">
        <f t="shared" si="30"/>
        <v>7.2077420457024051</v>
      </c>
      <c r="M285" s="3">
        <f t="shared" si="32"/>
        <v>101.17572116536404</v>
      </c>
      <c r="N285" s="13">
        <f t="shared" si="28"/>
        <v>4.1554504847275402E-2</v>
      </c>
      <c r="O285" s="3">
        <f t="shared" si="33"/>
        <v>4.1554504847275402E-2</v>
      </c>
    </row>
    <row r="286" spans="9:15" x14ac:dyDescent="0.2">
      <c r="I286" s="5">
        <f t="shared" si="34"/>
        <v>1662</v>
      </c>
      <c r="J286" s="6">
        <f t="shared" si="29"/>
        <v>27.7</v>
      </c>
      <c r="K286" s="7">
        <f t="shared" si="31"/>
        <v>4.0167428291592734E-2</v>
      </c>
      <c r="L286" s="2">
        <f t="shared" si="30"/>
        <v>7.2338570531143693</v>
      </c>
      <c r="M286" s="3">
        <f t="shared" si="32"/>
        <v>98.272834053413462</v>
      </c>
      <c r="N286" s="13">
        <f t="shared" si="28"/>
        <v>4.0167428291592734E-2</v>
      </c>
      <c r="O286" s="3">
        <f t="shared" si="33"/>
        <v>4.0167428291592734E-2</v>
      </c>
    </row>
    <row r="287" spans="9:15" x14ac:dyDescent="0.2">
      <c r="I287" s="5">
        <f t="shared" si="34"/>
        <v>1668</v>
      </c>
      <c r="J287" s="6">
        <f t="shared" si="29"/>
        <v>27.8</v>
      </c>
      <c r="K287" s="7">
        <f t="shared" si="31"/>
        <v>3.8826651923540637E-2</v>
      </c>
      <c r="L287" s="2">
        <f t="shared" si="30"/>
        <v>7.2599720605263354</v>
      </c>
      <c r="M287" s="3">
        <f t="shared" si="32"/>
        <v>95.086964730297439</v>
      </c>
      <c r="N287" s="13">
        <f t="shared" si="28"/>
        <v>3.8826651923540637E-2</v>
      </c>
      <c r="O287" s="3">
        <f t="shared" si="33"/>
        <v>3.8826651923540637E-2</v>
      </c>
    </row>
    <row r="288" spans="9:15" x14ac:dyDescent="0.2">
      <c r="I288" s="5">
        <f t="shared" si="34"/>
        <v>1674</v>
      </c>
      <c r="J288" s="6">
        <f t="shared" si="29"/>
        <v>27.9</v>
      </c>
      <c r="K288" s="7">
        <f t="shared" si="31"/>
        <v>3.7530630257135773E-2</v>
      </c>
      <c r="L288" s="2">
        <f t="shared" si="30"/>
        <v>7.2860870679382996</v>
      </c>
      <c r="M288" s="3">
        <f t="shared" si="32"/>
        <v>91.639523566932255</v>
      </c>
      <c r="N288" s="13">
        <f t="shared" si="28"/>
        <v>3.7530630257135773E-2</v>
      </c>
      <c r="O288" s="3">
        <f t="shared" si="33"/>
        <v>3.7530630257135773E-2</v>
      </c>
    </row>
    <row r="289" spans="9:15" x14ac:dyDescent="0.2">
      <c r="I289" s="5">
        <f t="shared" si="34"/>
        <v>1680</v>
      </c>
      <c r="J289" s="6">
        <f t="shared" si="29"/>
        <v>28</v>
      </c>
      <c r="K289" s="7">
        <f t="shared" si="31"/>
        <v>3.6277869394240277E-2</v>
      </c>
      <c r="L289" s="2">
        <f t="shared" si="30"/>
        <v>7.3122020753502657</v>
      </c>
      <c r="M289" s="3">
        <f t="shared" si="32"/>
        <v>87.953678806120735</v>
      </c>
      <c r="N289" s="13">
        <f t="shared" si="28"/>
        <v>3.6277869394240277E-2</v>
      </c>
      <c r="O289" s="3">
        <f t="shared" si="33"/>
        <v>3.6277869394240277E-2</v>
      </c>
    </row>
    <row r="290" spans="9:15" x14ac:dyDescent="0.2">
      <c r="I290" s="5">
        <f t="shared" si="34"/>
        <v>1686</v>
      </c>
      <c r="J290" s="6">
        <f t="shared" si="29"/>
        <v>28.1</v>
      </c>
      <c r="K290" s="7">
        <f t="shared" si="31"/>
        <v>3.5066925302575373E-2</v>
      </c>
      <c r="L290" s="2">
        <f t="shared" si="30"/>
        <v>7.3383170827622308</v>
      </c>
      <c r="M290" s="3">
        <f t="shared" si="32"/>
        <v>84.054200862297165</v>
      </c>
      <c r="N290" s="13">
        <f t="shared" ref="N290:N292" si="35">(4.34*($F$11))*EXP(-1.3*(L290))</f>
        <v>3.5066925302575373E-2</v>
      </c>
      <c r="O290" s="3">
        <f t="shared" si="33"/>
        <v>3.5066925302575373E-2</v>
      </c>
    </row>
    <row r="291" spans="9:15" x14ac:dyDescent="0.2">
      <c r="I291" s="5">
        <f t="shared" si="34"/>
        <v>1692</v>
      </c>
      <c r="J291" s="6">
        <f t="shared" si="29"/>
        <v>28.2</v>
      </c>
      <c r="K291" s="7">
        <f t="shared" si="31"/>
        <v>3.3896402151214387E-2</v>
      </c>
      <c r="L291" s="2">
        <f t="shared" si="30"/>
        <v>7.364432090174196</v>
      </c>
      <c r="M291" s="3">
        <f t="shared" si="32"/>
        <v>79.967295854007858</v>
      </c>
      <c r="N291" s="13">
        <f t="shared" si="35"/>
        <v>3.3896402151214387E-2</v>
      </c>
      <c r="O291" s="3">
        <f t="shared" si="33"/>
        <v>3.3896402151214387E-2</v>
      </c>
    </row>
    <row r="292" spans="9:15" x14ac:dyDescent="0.2">
      <c r="I292" s="5">
        <f t="shared" si="34"/>
        <v>1698</v>
      </c>
      <c r="J292" s="6">
        <f t="shared" si="29"/>
        <v>28.3</v>
      </c>
      <c r="K292" s="7">
        <f t="shared" si="31"/>
        <v>3.2764950701636507E-2</v>
      </c>
      <c r="L292" s="2">
        <f t="shared" si="30"/>
        <v>7.3905470975861611</v>
      </c>
      <c r="M292" s="3">
        <f t="shared" si="32"/>
        <v>75.720429487862205</v>
      </c>
      <c r="N292" s="13">
        <f t="shared" si="35"/>
        <v>3.2764950701636507E-2</v>
      </c>
      <c r="O292" s="3">
        <f t="shared" si="33"/>
        <v>3.2764950701636507E-2</v>
      </c>
    </row>
  </sheetData>
  <mergeCells count="3">
    <mergeCell ref="I1:J1"/>
    <mergeCell ref="I2:J2"/>
    <mergeCell ref="I3:J3"/>
  </mergeCells>
  <dataValidations count="2">
    <dataValidation type="list" allowBlank="1" showInputMessage="1" showErrorMessage="1" sqref="K3">
      <formula1>"6,12,24"</formula1>
    </dataValidation>
    <dataValidation type="list" allowBlank="1" showInputMessage="1" showErrorMessage="1" sqref="K2">
      <formula1>"2,5,10,25,50,100"</formula1>
    </dataValidation>
  </dataValidations>
  <pageMargins left="0.75" right="0.75" top="1" bottom="1" header="0.5" footer="0.5"/>
  <pageSetup scale="70" orientation="portrait" horizontalDpi="360" verticalDpi="36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'SCS Rainfall Depth'!$D$1:$F$1</xm:f>
          </x14:formula1>
          <xm:sqref>K1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9"/>
  <sheetViews>
    <sheetView tabSelected="1" workbookViewId="0">
      <selection activeCell="Y5" sqref="Y5"/>
    </sheetView>
  </sheetViews>
  <sheetFormatPr defaultRowHeight="12.75" x14ac:dyDescent="0.2"/>
  <cols>
    <col min="12" max="12" width="11.5703125" customWidth="1"/>
  </cols>
  <sheetData>
    <row r="1" spans="1:18" ht="13.5" thickBot="1" x14ac:dyDescent="0.25">
      <c r="A1" s="60" t="s">
        <v>56</v>
      </c>
      <c r="B1" s="60"/>
      <c r="C1" s="60" t="s">
        <v>59</v>
      </c>
      <c r="D1" s="60"/>
      <c r="E1" s="60" t="s">
        <v>60</v>
      </c>
      <c r="F1" s="60"/>
      <c r="G1" s="60" t="s">
        <v>61</v>
      </c>
      <c r="H1" s="60"/>
      <c r="I1" s="60" t="s">
        <v>62</v>
      </c>
      <c r="J1" s="61"/>
      <c r="K1" s="62" t="s">
        <v>74</v>
      </c>
      <c r="L1" s="63" t="s">
        <v>75</v>
      </c>
    </row>
    <row r="2" spans="1:18" x14ac:dyDescent="0.2">
      <c r="A2" s="82" t="s">
        <v>57</v>
      </c>
      <c r="B2" s="82" t="s">
        <v>58</v>
      </c>
      <c r="C2" s="84" t="s">
        <v>57</v>
      </c>
      <c r="D2" s="84" t="s">
        <v>58</v>
      </c>
      <c r="E2" s="88" t="s">
        <v>57</v>
      </c>
      <c r="F2" s="88" t="s">
        <v>58</v>
      </c>
      <c r="G2" s="85" t="s">
        <v>57</v>
      </c>
      <c r="H2" s="85" t="s">
        <v>58</v>
      </c>
      <c r="I2" s="86" t="s">
        <v>57</v>
      </c>
      <c r="J2" s="87" t="s">
        <v>58</v>
      </c>
      <c r="K2" s="64" t="s">
        <v>56</v>
      </c>
      <c r="L2" s="65">
        <f>Hydro2Yr!$F$21*43560/12</f>
        <v>561291.77445885516</v>
      </c>
      <c r="N2" s="93" t="s">
        <v>83</v>
      </c>
      <c r="O2" s="93"/>
      <c r="P2" s="93"/>
      <c r="Q2" s="93"/>
      <c r="R2" s="93"/>
    </row>
    <row r="3" spans="1:18" x14ac:dyDescent="0.2">
      <c r="A3" s="82">
        <f>Hydro2Yr!$I9</f>
        <v>0</v>
      </c>
      <c r="B3" s="82">
        <f>Hydro2Yr!$O9</f>
        <v>0</v>
      </c>
      <c r="C3" s="84">
        <f>Hydro5Yr!$I9</f>
        <v>0</v>
      </c>
      <c r="D3" s="84">
        <f>Hydro5Yr!$O9</f>
        <v>0</v>
      </c>
      <c r="E3" s="88">
        <f>Hydro10Yr!$I9</f>
        <v>0</v>
      </c>
      <c r="F3" s="88">
        <f>Hydro10Yr!$O9</f>
        <v>0</v>
      </c>
      <c r="G3" s="85">
        <f>Hydro25Yr!$I9</f>
        <v>0</v>
      </c>
      <c r="H3" s="85">
        <f>Hydro25Yr!$O9</f>
        <v>0</v>
      </c>
      <c r="I3" s="86">
        <f>Hydro100Yr!$I9</f>
        <v>0</v>
      </c>
      <c r="J3" s="87">
        <f>Hydro100Yr!$O9</f>
        <v>0</v>
      </c>
      <c r="K3" s="66" t="s">
        <v>59</v>
      </c>
      <c r="L3" s="67">
        <f>Hydro5Yr!$F$21*43560/12</f>
        <v>888235.86309832195</v>
      </c>
      <c r="N3" s="93"/>
      <c r="O3" s="93"/>
      <c r="P3" s="93"/>
      <c r="Q3" s="93"/>
      <c r="R3" s="93"/>
    </row>
    <row r="4" spans="1:18" x14ac:dyDescent="0.2">
      <c r="A4" s="82">
        <f>Hydro2Yr!$I10</f>
        <v>6</v>
      </c>
      <c r="B4" s="82">
        <f>Hydro2Yr!$O10</f>
        <v>0.30449903241388121</v>
      </c>
      <c r="C4" s="84">
        <f>Hydro5Yr!$I10</f>
        <v>6</v>
      </c>
      <c r="D4" s="84">
        <f>Hydro5Yr!$O10</f>
        <v>0.21292806748697801</v>
      </c>
      <c r="E4" s="88">
        <f>Hydro10Yr!$I10</f>
        <v>6</v>
      </c>
      <c r="F4" s="88">
        <f>Hydro10Yr!$O10</f>
        <v>0.17631594050158433</v>
      </c>
      <c r="G4" s="85">
        <f>Hydro25Yr!$I10</f>
        <v>6</v>
      </c>
      <c r="H4" s="85">
        <f>Hydro25Yr!$O10</f>
        <v>0.14935321431396065</v>
      </c>
      <c r="I4" s="86">
        <f>Hydro100Yr!$I10</f>
        <v>6</v>
      </c>
      <c r="J4" s="87">
        <f>Hydro100Yr!$O10</f>
        <v>0.18872611531061911</v>
      </c>
      <c r="K4" s="66" t="s">
        <v>60</v>
      </c>
      <c r="L4" s="67">
        <f>Hydro10Yr!$F$21*43560/12</f>
        <v>1149273.6537253365</v>
      </c>
      <c r="N4" s="93"/>
      <c r="O4" s="93"/>
      <c r="P4" s="93"/>
      <c r="Q4" s="93"/>
      <c r="R4" s="93"/>
    </row>
    <row r="5" spans="1:18" x14ac:dyDescent="0.2">
      <c r="A5" s="82">
        <f>Hydro2Yr!$I11</f>
        <v>12</v>
      </c>
      <c r="B5" s="82">
        <f>Hydro2Yr!$O11</f>
        <v>1.2111024745818406</v>
      </c>
      <c r="C5" s="84">
        <f>Hydro5Yr!$I11</f>
        <v>12</v>
      </c>
      <c r="D5" s="84">
        <f>Hydro5Yr!$O11</f>
        <v>0.84891490070998366</v>
      </c>
      <c r="E5" s="88">
        <f>Hydro10Yr!$I11</f>
        <v>12</v>
      </c>
      <c r="F5" s="88">
        <f>Hydro10Yr!$O11</f>
        <v>0.7035433795561441</v>
      </c>
      <c r="G5" s="85">
        <f>Hydro25Yr!$I11</f>
        <v>12</v>
      </c>
      <c r="H5" s="85">
        <f>Hydro25Yr!$O11</f>
        <v>0.59633002314778838</v>
      </c>
      <c r="I5" s="86">
        <f>Hydro100Yr!$I11</f>
        <v>12</v>
      </c>
      <c r="J5" s="87">
        <f>Hydro100Yr!$O11</f>
        <v>0.7536361430158226</v>
      </c>
      <c r="K5" s="66" t="s">
        <v>61</v>
      </c>
      <c r="L5" s="67">
        <f>Hydro25Yr!$F$21*43560/12</f>
        <v>1520095.9274980037</v>
      </c>
      <c r="N5" s="93"/>
      <c r="O5" s="93"/>
      <c r="P5" s="93"/>
      <c r="Q5" s="93"/>
      <c r="R5" s="93"/>
    </row>
    <row r="6" spans="1:18" ht="13.5" thickBot="1" x14ac:dyDescent="0.25">
      <c r="A6" s="82">
        <f>Hydro2Yr!$I12</f>
        <v>18</v>
      </c>
      <c r="B6" s="82">
        <f>Hydro2Yr!$O12</f>
        <v>2.6992854290374706</v>
      </c>
      <c r="C6" s="84">
        <f>Hydro5Yr!$I12</f>
        <v>18</v>
      </c>
      <c r="D6" s="84">
        <f>Hydro5Yr!$O12</f>
        <v>1.8996051427450369</v>
      </c>
      <c r="E6" s="88">
        <f>Hydro10Yr!$I12</f>
        <v>18</v>
      </c>
      <c r="F6" s="88">
        <f>Hydro10Yr!$O12</f>
        <v>1.5765379562464044</v>
      </c>
      <c r="G6" s="85">
        <f>Hydro25Yr!$I12</f>
        <v>18</v>
      </c>
      <c r="H6" s="85">
        <f>Hydro25Yr!$O12</f>
        <v>1.3376897748935634</v>
      </c>
      <c r="I6" s="86">
        <f>Hydro100Yr!$I12</f>
        <v>18</v>
      </c>
      <c r="J6" s="87">
        <f>Hydro100Yr!$O12</f>
        <v>1.6909336520632117</v>
      </c>
      <c r="K6" s="68" t="s">
        <v>62</v>
      </c>
      <c r="L6" s="69">
        <f>Hydro100Yr!$F$21*43560/12</f>
        <v>2152408.5131085208</v>
      </c>
      <c r="N6" s="93"/>
      <c r="O6" s="93"/>
      <c r="P6" s="93"/>
      <c r="Q6" s="93"/>
      <c r="R6" s="93"/>
    </row>
    <row r="7" spans="1:18" x14ac:dyDescent="0.2">
      <c r="A7" s="82">
        <f>Hydro2Yr!$I13</f>
        <v>24</v>
      </c>
      <c r="B7" s="82">
        <f>Hydro2Yr!$O13</f>
        <v>4.7353564259155965</v>
      </c>
      <c r="C7" s="84">
        <f>Hydro5Yr!$I13</f>
        <v>24</v>
      </c>
      <c r="D7" s="84">
        <f>Hydro5Yr!$O13</f>
        <v>3.3511952185334408</v>
      </c>
      <c r="E7" s="88">
        <f>Hydro10Yr!$I13</f>
        <v>24</v>
      </c>
      <c r="F7" s="88">
        <f>Hydro10Yr!$O13</f>
        <v>2.7867815266962261</v>
      </c>
      <c r="G7" s="85">
        <f>Hydro25Yr!$I13</f>
        <v>24</v>
      </c>
      <c r="H7" s="85">
        <f>Hydro25Yr!$O13</f>
        <v>2.3680574956733103</v>
      </c>
      <c r="I7" s="86">
        <f>Hydro100Yr!$I13</f>
        <v>24</v>
      </c>
      <c r="J7" s="87">
        <f>Hydro100Yr!$O13</f>
        <v>2.9943196121751061</v>
      </c>
      <c r="K7" s="70"/>
      <c r="L7" s="70"/>
    </row>
    <row r="8" spans="1:18" ht="12.75" customHeight="1" x14ac:dyDescent="0.2">
      <c r="A8" s="82">
        <f>Hydro2Yr!$I14</f>
        <v>30</v>
      </c>
      <c r="B8" s="82">
        <f>Hydro2Yr!$O14</f>
        <v>7.2732201753667516</v>
      </c>
      <c r="C8" s="84">
        <f>Hydro5Yr!$I14</f>
        <v>30</v>
      </c>
      <c r="D8" s="84">
        <f>Hydro5Yr!$O14</f>
        <v>5.1846146810833087</v>
      </c>
      <c r="E8" s="88">
        <f>Hydro10Yr!$I14</f>
        <v>30</v>
      </c>
      <c r="F8" s="88">
        <f>Hydro10Yr!$O14</f>
        <v>4.3224652788768321</v>
      </c>
      <c r="G8" s="85">
        <f>Hydro25Yr!$I14</f>
        <v>30</v>
      </c>
      <c r="H8" s="85">
        <f>Hydro25Yr!$O14</f>
        <v>3.6799628587383082</v>
      </c>
      <c r="I8" s="86">
        <f>Hydro100Yr!$I14</f>
        <v>30</v>
      </c>
      <c r="J8" s="86">
        <f>Hydro100Yr!$O14</f>
        <v>4.6550347259598235</v>
      </c>
      <c r="K8" s="70"/>
      <c r="L8" s="70"/>
    </row>
    <row r="9" spans="1:18" x14ac:dyDescent="0.2">
      <c r="A9" s="82">
        <f>Hydro2Yr!$I15</f>
        <v>36</v>
      </c>
      <c r="B9" s="82">
        <f>Hydro2Yr!$O15</f>
        <v>10.255421134186015</v>
      </c>
      <c r="C9" s="84">
        <f>Hydro5Yr!$I15</f>
        <v>36</v>
      </c>
      <c r="D9" s="84">
        <f>Hydro5Yr!$O15</f>
        <v>7.3757767518628672</v>
      </c>
      <c r="E9" s="88">
        <f>Hydro10Yr!$I15</f>
        <v>36</v>
      </c>
      <c r="F9" s="88">
        <f>Hydro10Yr!$O15</f>
        <v>6.1686049557279787</v>
      </c>
      <c r="G9" s="85">
        <f>Hydro25Yr!$I15</f>
        <v>36</v>
      </c>
      <c r="H9" s="85">
        <f>Hydro25Yr!$O15</f>
        <v>5.2638943455036236</v>
      </c>
      <c r="I9" s="86">
        <f>Hydro100Yr!$I15</f>
        <v>36</v>
      </c>
      <c r="J9" s="86">
        <f>Hydro100Yr!$O15</f>
        <v>6.6619182950442637</v>
      </c>
      <c r="K9" s="70"/>
      <c r="L9" s="70"/>
    </row>
    <row r="10" spans="1:18" x14ac:dyDescent="0.2">
      <c r="A10" s="82">
        <f>Hydro2Yr!$I16</f>
        <v>42</v>
      </c>
      <c r="B10" s="82">
        <f>Hydro2Yr!$O16</f>
        <v>13.614444261003561</v>
      </c>
      <c r="C10" s="84">
        <f>Hydro5Yr!$I16</f>
        <v>42</v>
      </c>
      <c r="D10" s="84">
        <f>Hydro5Yr!$O16</f>
        <v>9.8958947638795607</v>
      </c>
      <c r="E10" s="88">
        <f>Hydro10Yr!$I16</f>
        <v>42</v>
      </c>
      <c r="F10" s="88">
        <f>Hydro10Yr!$O16</f>
        <v>8.3071870623176576</v>
      </c>
      <c r="G10" s="85">
        <f>Hydro25Yr!$I16</f>
        <v>42</v>
      </c>
      <c r="H10" s="85">
        <f>Hydro25Yr!$O16</f>
        <v>7.1083682055420061</v>
      </c>
      <c r="I10" s="86">
        <f>Hydro100Yr!$I16</f>
        <v>42</v>
      </c>
      <c r="J10" s="86">
        <f>Hydro100Yr!$O16</f>
        <v>9.0014832246229783</v>
      </c>
      <c r="K10" s="70"/>
      <c r="L10" s="70"/>
    </row>
    <row r="11" spans="1:18" x14ac:dyDescent="0.2">
      <c r="A11" s="82">
        <f>Hydro2Yr!$I17</f>
        <v>48</v>
      </c>
      <c r="B11" s="82">
        <f>Hydro2Yr!$O17</f>
        <v>17.274243511806617</v>
      </c>
      <c r="C11" s="84">
        <f>Hydro5Yr!$I17</f>
        <v>48</v>
      </c>
      <c r="D11" s="84">
        <f>Hydro5Yr!$O17</f>
        <v>12.711860350134289</v>
      </c>
      <c r="E11" s="88">
        <f>Hydro10Yr!$I17</f>
        <v>48</v>
      </c>
      <c r="F11" s="88">
        <f>Hydro10Yr!$O17</f>
        <v>10.717344630440939</v>
      </c>
      <c r="G11" s="85">
        <f>Hydro25Yr!$I17</f>
        <v>48</v>
      </c>
      <c r="H11" s="85">
        <f>Hydro25Yr!$O17</f>
        <v>9.2000117155663261</v>
      </c>
      <c r="I11" s="86">
        <f>Hydro100Yr!$I17</f>
        <v>48</v>
      </c>
      <c r="J11" s="86">
        <f>Hydro100Yr!$O17</f>
        <v>11.658006662361737</v>
      </c>
      <c r="K11" s="70"/>
      <c r="L11" s="70"/>
    </row>
    <row r="12" spans="1:18" x14ac:dyDescent="0.2">
      <c r="A12" s="82">
        <f>Hydro2Yr!$I18</f>
        <v>54</v>
      </c>
      <c r="B12" s="82">
        <f>Hydro2Yr!$O18</f>
        <v>21.151963471673355</v>
      </c>
      <c r="C12" s="84">
        <f>Hydro5Yr!$I18</f>
        <v>54</v>
      </c>
      <c r="D12" s="84">
        <f>Hydro5Yr!$O18</f>
        <v>15.786678408952461</v>
      </c>
      <c r="E12" s="88">
        <f>Hydro10Yr!$I18</f>
        <v>54</v>
      </c>
      <c r="F12" s="88">
        <f>Hydro10Yr!$O18</f>
        <v>13.375560825655057</v>
      </c>
      <c r="G12" s="85">
        <f>Hydro25Yr!$I18</f>
        <v>54</v>
      </c>
      <c r="H12" s="85">
        <f>Hydro25Yr!$O18</f>
        <v>11.52366013376003</v>
      </c>
      <c r="I12" s="86">
        <f>Hydro100Yr!$I18</f>
        <v>54</v>
      </c>
      <c r="J12" s="86">
        <f>Hydro100Yr!$O18</f>
        <v>14.613635662524354</v>
      </c>
      <c r="K12" s="70"/>
      <c r="L12" s="70"/>
    </row>
    <row r="13" spans="1:18" x14ac:dyDescent="0.2">
      <c r="A13" s="82">
        <f>Hydro2Yr!$I19</f>
        <v>60</v>
      </c>
      <c r="B13" s="82">
        <f>Hydro2Yr!$O19</f>
        <v>25.15981514612411</v>
      </c>
      <c r="C13" s="84">
        <f>Hydro5Yr!$I19</f>
        <v>60</v>
      </c>
      <c r="D13" s="84">
        <f>Hydro5Yr!$O19</f>
        <v>19.079953131780119</v>
      </c>
      <c r="E13" s="88">
        <f>Hydro10Yr!$I19</f>
        <v>60</v>
      </c>
      <c r="F13" s="88">
        <f>Hydro10Yr!$O19</f>
        <v>16.255898410078675</v>
      </c>
      <c r="G13" s="85">
        <f>Hydro25Yr!$I19</f>
        <v>60</v>
      </c>
      <c r="H13" s="85">
        <f>Hydro25Yr!$O19</f>
        <v>14.062466646521516</v>
      </c>
      <c r="I13" s="86">
        <f>Hydro100Yr!$I19</f>
        <v>60</v>
      </c>
      <c r="J13" s="86">
        <f>Hydro100Yr!$O19</f>
        <v>17.848507165215882</v>
      </c>
      <c r="K13" s="70"/>
      <c r="L13" s="70"/>
    </row>
    <row r="14" spans="1:18" x14ac:dyDescent="0.2">
      <c r="A14" s="82">
        <f>Hydro2Yr!$I20</f>
        <v>66</v>
      </c>
      <c r="B14" s="82">
        <f>Hydro2Yr!$O20</f>
        <v>29.207063445424417</v>
      </c>
      <c r="C14" s="84">
        <f>Hydro5Yr!$I20</f>
        <v>66</v>
      </c>
      <c r="D14" s="84">
        <f>Hydro5Yr!$O20</f>
        <v>22.548418708193985</v>
      </c>
      <c r="E14" s="88">
        <f>Hydro10Yr!$I20</f>
        <v>66</v>
      </c>
      <c r="F14" s="88">
        <f>Hydro10Yr!$O20</f>
        <v>19.330252821998485</v>
      </c>
      <c r="G14" s="85">
        <f>Hydro25Yr!$I20</f>
        <v>66</v>
      </c>
      <c r="H14" s="85">
        <f>Hydro25Yr!$O20</f>
        <v>16.798024510491469</v>
      </c>
      <c r="I14" s="86">
        <f>Hydro100Yr!$I20</f>
        <v>66</v>
      </c>
      <c r="J14" s="86">
        <f>Hydro100Yr!$O20</f>
        <v>21.340881484431439</v>
      </c>
      <c r="K14" s="70"/>
      <c r="L14" s="70"/>
    </row>
    <row r="15" spans="1:18" x14ac:dyDescent="0.2">
      <c r="A15" s="82">
        <f>Hydro2Yr!$I21</f>
        <v>72</v>
      </c>
      <c r="B15" s="82">
        <f>Hydro2Yr!$O21</f>
        <v>33.202081366520325</v>
      </c>
      <c r="C15" s="84">
        <f>Hydro5Yr!$I21</f>
        <v>72</v>
      </c>
      <c r="D15" s="84">
        <f>Hydro5Yr!$O21</f>
        <v>26.146507735921574</v>
      </c>
      <c r="E15" s="88">
        <f>Hydro10Yr!$I21</f>
        <v>72</v>
      </c>
      <c r="F15" s="88">
        <f>Hydro10Yr!$O21</f>
        <v>22.568626402888018</v>
      </c>
      <c r="G15" s="85">
        <f>Hydro25Yr!$I21</f>
        <v>72</v>
      </c>
      <c r="H15" s="85">
        <f>Hydro25Yr!$O21</f>
        <v>19.710500504314258</v>
      </c>
      <c r="I15" s="86">
        <f>Hydro100Yr!$I21</f>
        <v>72</v>
      </c>
      <c r="J15" s="86">
        <f>Hydro100Yr!$O21</f>
        <v>25.067288407815422</v>
      </c>
      <c r="K15" s="70"/>
      <c r="L15" s="70"/>
    </row>
    <row r="16" spans="1:18" x14ac:dyDescent="0.2">
      <c r="A16" s="82">
        <f>Hydro2Yr!$I22</f>
        <v>78</v>
      </c>
      <c r="B16" s="82">
        <f>Hydro2Yr!$O22</f>
        <v>37.054424367296612</v>
      </c>
      <c r="C16" s="84">
        <f>Hydro5Yr!$I22</f>
        <v>78</v>
      </c>
      <c r="D16" s="84">
        <f>Hydro5Yr!$O22</f>
        <v>29.826949868313516</v>
      </c>
      <c r="E16" s="88">
        <f>Hydro10Yr!$I22</f>
        <v>78</v>
      </c>
      <c r="F16" s="88">
        <f>Hydro10Yr!$O22</f>
        <v>25.939421096100364</v>
      </c>
      <c r="G16" s="85">
        <f>Hydro25Yr!$I22</f>
        <v>78</v>
      </c>
      <c r="H16" s="85">
        <f>Hydro25Yr!$O22</f>
        <v>22.778778722587486</v>
      </c>
      <c r="I16" s="86">
        <f>Hydro100Yr!$I22</f>
        <v>78</v>
      </c>
      <c r="J16" s="86">
        <f>Hydro100Yr!$O22</f>
        <v>29.00268492627972</v>
      </c>
      <c r="K16" s="70"/>
      <c r="L16" s="70"/>
    </row>
    <row r="17" spans="1:12" x14ac:dyDescent="0.2">
      <c r="A17" s="82">
        <f>Hydro2Yr!$I23</f>
        <v>84</v>
      </c>
      <c r="B17" s="82">
        <f>Hydro2Yr!$O23</f>
        <v>40.676877970707707</v>
      </c>
      <c r="C17" s="84">
        <f>Hydro5Yr!$I23</f>
        <v>84</v>
      </c>
      <c r="D17" s="84">
        <f>Hydro5Yr!$O23</f>
        <v>33.541392834461391</v>
      </c>
      <c r="E17" s="88">
        <f>Hydro10Yr!$I23</f>
        <v>84</v>
      </c>
      <c r="F17" s="88">
        <f>Hydro10Yr!$O23</f>
        <v>29.409746761260791</v>
      </c>
      <c r="G17" s="85">
        <f>Hydro25Yr!$I23</f>
        <v>84</v>
      </c>
      <c r="H17" s="85">
        <f>Hydro25Yr!$O23</f>
        <v>25.980613669470916</v>
      </c>
      <c r="I17" s="86">
        <f>Hydro100Yr!$I23</f>
        <v>84</v>
      </c>
      <c r="J17" s="86">
        <f>Hydro100Yr!$O23</f>
        <v>33.120623533472106</v>
      </c>
      <c r="K17" s="70"/>
      <c r="L17" s="70"/>
    </row>
    <row r="18" spans="1:12" x14ac:dyDescent="0.2">
      <c r="A18" s="82">
        <f>Hydro2Yr!$I24</f>
        <v>90</v>
      </c>
      <c r="B18" s="82">
        <f>Hydro2Yr!$O24</f>
        <v>43.987432242389104</v>
      </c>
      <c r="C18" s="84">
        <f>Hydro5Yr!$I24</f>
        <v>90</v>
      </c>
      <c r="D18" s="84">
        <f>Hydro5Yr!$O24</f>
        <v>37.241037673231631</v>
      </c>
      <c r="E18" s="88">
        <f>Hydro10Yr!$I24</f>
        <v>90</v>
      </c>
      <c r="F18" s="88">
        <f>Hydro10Yr!$O24</f>
        <v>32.945742096017355</v>
      </c>
      <c r="G18" s="85">
        <f>Hydro25Yr!$I24</f>
        <v>90</v>
      </c>
      <c r="H18" s="85">
        <f>Hydro25Yr!$O24</f>
        <v>29.292791542002433</v>
      </c>
      <c r="I18" s="86">
        <f>Hydro100Yr!$I24</f>
        <v>90</v>
      </c>
      <c r="J18" s="86">
        <f>Hydro100Yr!$O24</f>
        <v>37.393429964052132</v>
      </c>
      <c r="K18" s="70"/>
      <c r="L18" s="70"/>
    </row>
    <row r="19" spans="1:12" x14ac:dyDescent="0.2">
      <c r="A19" s="82">
        <f>Hydro2Yr!$I25</f>
        <v>96</v>
      </c>
      <c r="B19" s="82">
        <f>Hydro2Yr!$O25</f>
        <v>46.911138440892415</v>
      </c>
      <c r="C19" s="84">
        <f>Hydro5Yr!$I25</f>
        <v>96</v>
      </c>
      <c r="D19" s="84">
        <f>Hydro5Yr!$O25</f>
        <v>40.877279835748247</v>
      </c>
      <c r="E19" s="88">
        <f>Hydro10Yr!$I25</f>
        <v>96</v>
      </c>
      <c r="F19" s="88">
        <f>Hydro10Yr!$O25</f>
        <v>36.512905033792464</v>
      </c>
      <c r="G19" s="85">
        <f>Hydro25Yr!$I25</f>
        <v>96</v>
      </c>
      <c r="H19" s="85">
        <f>Hydro25Yr!$O25</f>
        <v>32.691298533791631</v>
      </c>
      <c r="I19" s="86">
        <f>Hydro100Yr!$I25</f>
        <v>96</v>
      </c>
      <c r="J19" s="86">
        <f>Hydro100Yr!$O25</f>
        <v>41.792389176299231</v>
      </c>
      <c r="K19" s="70"/>
      <c r="L19" s="70"/>
    </row>
    <row r="20" spans="1:12" x14ac:dyDescent="0.2">
      <c r="A20" s="82">
        <f>Hydro2Yr!$I26</f>
        <v>102</v>
      </c>
      <c r="B20" s="82">
        <f>Hydro2Yr!$O26</f>
        <v>49.381805807220857</v>
      </c>
      <c r="C20" s="84">
        <f>Hydro5Yr!$I26</f>
        <v>102</v>
      </c>
      <c r="D20" s="84">
        <f>Hydro5Yr!$O26</f>
        <v>44.402347733760166</v>
      </c>
      <c r="E20" s="88">
        <f>Hydro10Yr!$I26</f>
        <v>102</v>
      </c>
      <c r="F20" s="88">
        <f>Hydro10Yr!$O26</f>
        <v>40.07642939371749</v>
      </c>
      <c r="G20" s="85">
        <f>Hydro25Yr!$I26</f>
        <v>102</v>
      </c>
      <c r="H20" s="85">
        <f>Hydro25Yr!$O26</f>
        <v>36.151494938863159</v>
      </c>
      <c r="I20" s="86">
        <f>Hydro100Yr!$I26</f>
        <v>102</v>
      </c>
      <c r="J20" s="86">
        <f>Hydro100Yr!$O26</f>
        <v>46.287938329172277</v>
      </c>
      <c r="K20" s="70"/>
      <c r="L20" s="70"/>
    </row>
    <row r="21" spans="1:12" x14ac:dyDescent="0.2">
      <c r="A21" s="82">
        <f>Hydro2Yr!$I27</f>
        <v>108</v>
      </c>
      <c r="B21" s="82">
        <f>Hydro2Yr!$O27</f>
        <v>51.343500079481231</v>
      </c>
      <c r="C21" s="84">
        <f>Hydro5Yr!$I27</f>
        <v>108</v>
      </c>
      <c r="D21" s="84">
        <f>Hydro5Yr!$O27</f>
        <v>47.769930344883676</v>
      </c>
      <c r="E21" s="88">
        <f>Hydro10Yr!$I27</f>
        <v>108</v>
      </c>
      <c r="F21" s="88">
        <f>Hydro10Yr!$O27</f>
        <v>43.60154449792747</v>
      </c>
      <c r="G21" s="85">
        <f>Hydro25Yr!$I27</f>
        <v>108</v>
      </c>
      <c r="H21" s="85">
        <f>Hydro25Yr!$O27</f>
        <v>39.64829379336971</v>
      </c>
      <c r="I21" s="86">
        <f>Hydro100Yr!$I27</f>
        <v>108</v>
      </c>
      <c r="J21" s="86">
        <f>Hydro100Yr!$O27</f>
        <v>50.849865456934296</v>
      </c>
      <c r="K21" s="70"/>
      <c r="L21" s="70"/>
    </row>
    <row r="22" spans="1:12" x14ac:dyDescent="0.2">
      <c r="A22" s="82">
        <f>Hydro2Yr!$I28</f>
        <v>114</v>
      </c>
      <c r="B22" s="82">
        <f>Hydro2Yr!$O28</f>
        <v>52.751809807279841</v>
      </c>
      <c r="C22" s="84">
        <f>Hydro5Yr!$I28</f>
        <v>114</v>
      </c>
      <c r="D22" s="84">
        <f>Hydro5Yr!$O28</f>
        <v>50.935785629477287</v>
      </c>
      <c r="E22" s="88">
        <f>Hydro10Yr!$I28</f>
        <v>114</v>
      </c>
      <c r="F22" s="88">
        <f>Hydro10Yr!$O28</f>
        <v>47.053854442439217</v>
      </c>
      <c r="G22" s="85">
        <f>Hydro25Yr!$I28</f>
        <v>114</v>
      </c>
      <c r="H22" s="85">
        <f>Hydro25Yr!$O28</f>
        <v>43.15634275999426</v>
      </c>
      <c r="I22" s="86">
        <f>Hydro100Yr!$I28</f>
        <v>114</v>
      </c>
      <c r="J22" s="86">
        <f>Hydro100Yr!$O28</f>
        <v>55.447512506165744</v>
      </c>
      <c r="K22" s="70"/>
      <c r="L22" s="70"/>
    </row>
    <row r="23" spans="1:12" x14ac:dyDescent="0.2">
      <c r="A23" s="82">
        <f>Hydro2Yr!$I29</f>
        <v>120</v>
      </c>
      <c r="B23" s="82">
        <f>Hydro2Yr!$O29</f>
        <v>53.574851797348764</v>
      </c>
      <c r="C23" s="84">
        <f>Hydro5Yr!$I29</f>
        <v>120</v>
      </c>
      <c r="D23" s="84">
        <f>Hydro5Yr!$O29</f>
        <v>53.858321765995939</v>
      </c>
      <c r="E23" s="88">
        <f>Hydro10Yr!$I29</f>
        <v>120</v>
      </c>
      <c r="F23" s="88">
        <f>Hydro10Yr!$O29</f>
        <v>50.399673711216835</v>
      </c>
      <c r="G23" s="85">
        <f>Hydro25Yr!$I29</f>
        <v>120</v>
      </c>
      <c r="H23" s="85">
        <f>Hydro25Yr!$O29</f>
        <v>46.650207936351592</v>
      </c>
      <c r="I23" s="86">
        <f>Hydro100Yr!$I29</f>
        <v>120</v>
      </c>
      <c r="J23" s="86">
        <f>Hydro100Yr!$O29</f>
        <v>60.04998137067345</v>
      </c>
      <c r="K23" s="70"/>
      <c r="L23" s="70"/>
    </row>
    <row r="24" spans="1:12" x14ac:dyDescent="0.2">
      <c r="A24" s="82">
        <f>Hydro2Yr!$I30</f>
        <v>126</v>
      </c>
      <c r="B24" s="82">
        <f>Hydro2Yr!$O30</f>
        <v>53.793992927783762</v>
      </c>
      <c r="C24" s="84">
        <f>Hydro5Yr!$I30</f>
        <v>126</v>
      </c>
      <c r="D24" s="84">
        <f>Hydro5Yr!$O30</f>
        <v>56.499143568771863</v>
      </c>
      <c r="E24" s="88">
        <f>Hydro10Yr!$I30</f>
        <v>126</v>
      </c>
      <c r="F24" s="88">
        <f>Hydro10Yr!$O30</f>
        <v>53.606355858708405</v>
      </c>
      <c r="G24" s="85">
        <f>Hydro25Yr!$I30</f>
        <v>126</v>
      </c>
      <c r="H24" s="85">
        <f>Hydro25Yr!$O30</f>
        <v>50.10455825474903</v>
      </c>
      <c r="I24" s="86">
        <f>Hydro100Yr!$I30</f>
        <v>126</v>
      </c>
      <c r="J24" s="86">
        <f>Hydro100Yr!$O30</f>
        <v>64.626341539654007</v>
      </c>
      <c r="K24" s="70"/>
      <c r="L24" s="70"/>
    </row>
    <row r="25" spans="1:12" x14ac:dyDescent="0.2">
      <c r="A25" s="82">
        <f>Hydro2Yr!$I31</f>
        <v>132</v>
      </c>
      <c r="B25" s="82">
        <f>Hydro2Yr!$O31</f>
        <v>53.404271989500849</v>
      </c>
      <c r="C25" s="84">
        <f>Hydro5Yr!$I31</f>
        <v>132</v>
      </c>
      <c r="D25" s="84">
        <f>Hydro5Yr!$O31</f>
        <v>58.823556909590224</v>
      </c>
      <c r="E25" s="88">
        <f>Hydro10Yr!$I31</f>
        <v>132</v>
      </c>
      <c r="F25" s="88">
        <f>Hydro10Yr!$O31</f>
        <v>56.642612053772552</v>
      </c>
      <c r="G25" s="85">
        <f>Hydro25Yr!$I31</f>
        <v>132</v>
      </c>
      <c r="H25" s="85">
        <f>Hydro25Yr!$O31</f>
        <v>53.494349136379839</v>
      </c>
      <c r="I25" s="86">
        <f>Hydro100Yr!$I31</f>
        <v>132</v>
      </c>
      <c r="J25" s="86">
        <f>Hydro100Yr!$O31</f>
        <v>69.14583796362983</v>
      </c>
      <c r="K25" s="70"/>
      <c r="L25" s="70"/>
    </row>
    <row r="26" spans="1:12" x14ac:dyDescent="0.2">
      <c r="A26" s="82">
        <f>Hydro2Yr!$I32</f>
        <v>138</v>
      </c>
      <c r="B26" s="82">
        <f>Hydro2Yr!$O32</f>
        <v>52.414512004702146</v>
      </c>
      <c r="C26" s="84">
        <f>Hydro5Yr!$I32</f>
        <v>138</v>
      </c>
      <c r="D26" s="84">
        <f>Hydro5Yr!$O32</f>
        <v>60.801024516157192</v>
      </c>
      <c r="E26" s="88">
        <f>Hydro10Yr!$I32</f>
        <v>138</v>
      </c>
      <c r="F26" s="88">
        <f>Hydro10Yr!$O32</f>
        <v>59.4788163768389</v>
      </c>
      <c r="G26" s="85">
        <f>Hydro25Yr!$I32</f>
        <v>138</v>
      </c>
      <c r="H26" s="85">
        <f>Hydro25Yr!$O32</f>
        <v>56.795004068427318</v>
      </c>
      <c r="I26" s="86">
        <f>Hydro100Yr!$I32</f>
        <v>138</v>
      </c>
      <c r="J26" s="86">
        <f>Hydro100Yr!$O32</f>
        <v>73.578097741211906</v>
      </c>
      <c r="K26" s="70"/>
      <c r="L26" s="70"/>
    </row>
    <row r="27" spans="1:12" x14ac:dyDescent="0.2">
      <c r="A27" s="82">
        <f>Hydro2Yr!$I33</f>
        <v>144</v>
      </c>
      <c r="B27" s="82">
        <f>Hydro2Yr!$O33</f>
        <v>50.847120479535853</v>
      </c>
      <c r="C27" s="84">
        <f>Hydro5Yr!$I33</f>
        <v>144</v>
      </c>
      <c r="D27" s="84">
        <f>Hydro5Yr!$O33</f>
        <v>62.40556715935147</v>
      </c>
      <c r="E27" s="88">
        <f>Hydro10Yr!$I33</f>
        <v>144</v>
      </c>
      <c r="F27" s="88">
        <f>Hydro10Yr!$O33</f>
        <v>62.087294891400759</v>
      </c>
      <c r="G27" s="85">
        <f>Hydro25Yr!$I33</f>
        <v>144</v>
      </c>
      <c r="H27" s="85">
        <f>Hydro25Yr!$O33</f>
        <v>59.982592787617584</v>
      </c>
      <c r="I27" s="86">
        <f>Hydro100Yr!$I33</f>
        <v>144</v>
      </c>
      <c r="J27" s="86">
        <f>Hydro100Yr!$O33</f>
        <v>77.893334237667901</v>
      </c>
      <c r="K27" s="70"/>
      <c r="L27" s="70"/>
    </row>
    <row r="28" spans="1:12" x14ac:dyDescent="0.2">
      <c r="A28" s="82">
        <f>Hydro2Yr!$I34</f>
        <v>150</v>
      </c>
      <c r="B28" s="82">
        <f>Hydro2Yr!$O34</f>
        <v>48.737582113096892</v>
      </c>
      <c r="C28" s="84">
        <f>Hydro5Yr!$I34</f>
        <v>150</v>
      </c>
      <c r="D28" s="84">
        <f>Hydro5Yr!$O34</f>
        <v>63.61610495861057</v>
      </c>
      <c r="E28" s="88">
        <f>Hydro10Yr!$I34</f>
        <v>150</v>
      </c>
      <c r="F28" s="88">
        <f>Hydro10Yr!$O34</f>
        <v>64.442595669258196</v>
      </c>
      <c r="G28" s="85">
        <f>Hydro25Yr!$I34</f>
        <v>150</v>
      </c>
      <c r="H28" s="85">
        <f>Hydro25Yr!$O34</f>
        <v>63.03400477836216</v>
      </c>
      <c r="I28" s="86">
        <f>Hydro100Yr!$I34</f>
        <v>150</v>
      </c>
      <c r="J28" s="86">
        <f>Hydro100Yr!$O34</f>
        <v>82.062547263533801</v>
      </c>
      <c r="K28" s="70"/>
      <c r="L28" s="70"/>
    </row>
    <row r="29" spans="1:12" x14ac:dyDescent="0.2">
      <c r="A29" s="82">
        <f>Hydro2Yr!$I35</f>
        <v>156</v>
      </c>
      <c r="B29" s="82">
        <f>Hydro2Yr!$O35</f>
        <v>46.133655447498334</v>
      </c>
      <c r="C29" s="84">
        <f>Hydro5Yr!$I35</f>
        <v>156</v>
      </c>
      <c r="D29" s="84">
        <f>Hydro5Yr!$O35</f>
        <v>64.416734321510262</v>
      </c>
      <c r="E29" s="88">
        <f>Hydro10Yr!$I35</f>
        <v>156</v>
      </c>
      <c r="F29" s="88">
        <f>Hydro10Yr!$O35</f>
        <v>66.521737134771314</v>
      </c>
      <c r="G29" s="85">
        <f>Hydro25Yr!$I35</f>
        <v>156</v>
      </c>
      <c r="H29" s="85">
        <f>Hydro25Yr!$O35</f>
        <v>65.927116827602163</v>
      </c>
      <c r="I29" s="86">
        <f>Hydro100Yr!$I35</f>
        <v>156</v>
      </c>
      <c r="J29" s="86">
        <f>Hydro100Yr!$O35</f>
        <v>86.057717967985326</v>
      </c>
      <c r="K29" s="70"/>
      <c r="L29" s="70"/>
    </row>
    <row r="30" spans="1:12" x14ac:dyDescent="0.2">
      <c r="A30" s="82">
        <f>Hydro2Yr!$I36</f>
        <v>162</v>
      </c>
      <c r="B30" s="82">
        <f>Hydro2Yr!$O36</f>
        <v>43.363665283706453</v>
      </c>
      <c r="C30" s="84">
        <f>Hydro5Yr!$I36</f>
        <v>162</v>
      </c>
      <c r="D30" s="84">
        <f>Hydro5Yr!$O36</f>
        <v>64.796936879207976</v>
      </c>
      <c r="E30" s="88">
        <f>Hydro10Yr!$I36</f>
        <v>162</v>
      </c>
      <c r="F30" s="88">
        <f>Hydro10Yr!$O36</f>
        <v>68.304432304933655</v>
      </c>
      <c r="G30" s="85">
        <f>Hydro25Yr!$I36</f>
        <v>162</v>
      </c>
      <c r="H30" s="85">
        <f>Hydro25Yr!$O36</f>
        <v>68.640953421554812</v>
      </c>
      <c r="I30" s="86">
        <f>Hydro100Yr!$I36</f>
        <v>162</v>
      </c>
      <c r="J30" s="86">
        <f>Hydro100Yr!$O36</f>
        <v>89.851997137204094</v>
      </c>
      <c r="K30" s="70"/>
      <c r="L30" s="70"/>
    </row>
    <row r="31" spans="1:12" x14ac:dyDescent="0.2">
      <c r="A31" s="82">
        <f>Hydro2Yr!$I37</f>
        <v>168</v>
      </c>
      <c r="B31" s="82">
        <f>Hydro2Yr!$O37</f>
        <v>40.742389959111634</v>
      </c>
      <c r="C31" s="84">
        <f>Hydro5Yr!$I37</f>
        <v>168</v>
      </c>
      <c r="D31" s="84">
        <f>Hydro5Yr!$O37</f>
        <v>64.751717672835042</v>
      </c>
      <c r="E31" s="88">
        <f>Hydro10Yr!$I37</f>
        <v>168</v>
      </c>
      <c r="F31" s="88">
        <f>Hydro10Yr!$O37</f>
        <v>69.773286737268421</v>
      </c>
      <c r="G31" s="85">
        <f>Hydro25Yr!$I37</f>
        <v>168</v>
      </c>
      <c r="H31" s="85">
        <f>Hydro25Yr!$O37</f>
        <v>71.155838821461387</v>
      </c>
      <c r="I31" s="86">
        <f>Hydro100Yr!$I37</f>
        <v>168</v>
      </c>
      <c r="J31" s="86">
        <f>Hydro100Yr!$O37</f>
        <v>93.41988563229539</v>
      </c>
      <c r="K31" s="70"/>
      <c r="L31" s="70"/>
    </row>
    <row r="32" spans="1:12" x14ac:dyDescent="0.2">
      <c r="A32" s="82">
        <f>Hydro2Yr!$I38</f>
        <v>174</v>
      </c>
      <c r="B32" s="82">
        <f>Hydro2Yr!$O38</f>
        <v>38.279567207249649</v>
      </c>
      <c r="C32" s="84">
        <f>Hydro5Yr!$I38</f>
        <v>174</v>
      </c>
      <c r="D32" s="84">
        <f>Hydro5Yr!$O38</f>
        <v>64.281670775396321</v>
      </c>
      <c r="E32" s="88">
        <f>Hydro10Yr!$I38</f>
        <v>174</v>
      </c>
      <c r="F32" s="88">
        <f>Hydro10Yr!$O38</f>
        <v>70.91396825409457</v>
      </c>
      <c r="G32" s="85">
        <f>Hydro25Yr!$I38</f>
        <v>174</v>
      </c>
      <c r="H32" s="85">
        <f>Hydro25Yr!$O38</f>
        <v>73.453539715763299</v>
      </c>
      <c r="I32" s="86">
        <f>Hydro100Yr!$I38</f>
        <v>174</v>
      </c>
      <c r="J32" s="86">
        <f>Hydro100Yr!$O38</f>
        <v>96.737405754139132</v>
      </c>
      <c r="K32" s="70"/>
      <c r="L32" s="70"/>
    </row>
    <row r="33" spans="1:12" x14ac:dyDescent="0.2">
      <c r="A33" s="82">
        <f>Hydro2Yr!$I39</f>
        <v>180</v>
      </c>
      <c r="B33" s="82">
        <f>Hydro2Yr!$O39</f>
        <v>35.965618782916728</v>
      </c>
      <c r="C33" s="84">
        <f>Hydro5Yr!$I39</f>
        <v>180</v>
      </c>
      <c r="D33" s="84">
        <f>Hydro5Yr!$O39</f>
        <v>63.392971487061487</v>
      </c>
      <c r="E33" s="88">
        <f>Hydro10Yr!$I39</f>
        <v>180</v>
      </c>
      <c r="F33" s="88">
        <f>Hydro10Yr!$O39</f>
        <v>71.71534678709709</v>
      </c>
      <c r="G33" s="85">
        <f>Hydro25Yr!$I39</f>
        <v>180</v>
      </c>
      <c r="H33" s="85">
        <f>Hydro25Yr!$O39</f>
        <v>75.517397414455885</v>
      </c>
      <c r="I33" s="86">
        <f>Hydro100Yr!$I39</f>
        <v>180</v>
      </c>
      <c r="J33" s="86">
        <f>Hydro100Yr!$O39</f>
        <v>99.782262383530821</v>
      </c>
      <c r="K33" s="70"/>
      <c r="L33" s="70"/>
    </row>
    <row r="34" spans="1:12" x14ac:dyDescent="0.2">
      <c r="A34" s="82">
        <f>Hydro2Yr!$I40</f>
        <v>186</v>
      </c>
      <c r="B34" s="82">
        <f>Hydro2Yr!$O40</f>
        <v>33.791545432967048</v>
      </c>
      <c r="C34" s="84">
        <f>Hydro5Yr!$I40</f>
        <v>186</v>
      </c>
      <c r="D34" s="84">
        <f>Hydro5Yr!$O40</f>
        <v>62.097295206383187</v>
      </c>
      <c r="E34" s="88">
        <f>Hydro10Yr!$I40</f>
        <v>186</v>
      </c>
      <c r="F34" s="88">
        <f>Hydro10Yr!$O40</f>
        <v>72.169602977684718</v>
      </c>
      <c r="G34" s="85">
        <f>Hydro25Yr!$I40</f>
        <v>186</v>
      </c>
      <c r="H34" s="85">
        <f>Hydro25Yr!$O40</f>
        <v>77.332448627190288</v>
      </c>
      <c r="I34" s="86">
        <f>Hydro100Yr!$I40</f>
        <v>186</v>
      </c>
      <c r="J34" s="86">
        <f>Hydro100Yr!$O40</f>
        <v>102.53399281368354</v>
      </c>
      <c r="K34" s="70"/>
      <c r="L34" s="70"/>
    </row>
    <row r="35" spans="1:12" x14ac:dyDescent="0.2">
      <c r="A35" s="82">
        <f>Hydro2Yr!$I41</f>
        <v>192</v>
      </c>
      <c r="B35" s="82">
        <f>Hydro2Yr!$O41</f>
        <v>31.748891897020588</v>
      </c>
      <c r="C35" s="84">
        <f>Hydro5Yr!$I41</f>
        <v>192</v>
      </c>
      <c r="D35" s="84">
        <f>Hydro5Yr!$O41</f>
        <v>60.411664043281725</v>
      </c>
      <c r="E35" s="88">
        <f>Hydro10Yr!$I41</f>
        <v>192</v>
      </c>
      <c r="F35" s="88">
        <f>Hydro10Yr!$O41</f>
        <v>72.272304473479366</v>
      </c>
      <c r="G35" s="85">
        <f>Hydro25Yr!$I41</f>
        <v>192</v>
      </c>
      <c r="H35" s="85">
        <f>Hydro25Yr!$O41</f>
        <v>78.88553394946328</v>
      </c>
      <c r="I35" s="86">
        <f>Hydro100Yr!$I41</f>
        <v>192</v>
      </c>
      <c r="J35" s="86">
        <f>Hydro100Yr!$O41</f>
        <v>104.97410426815416</v>
      </c>
      <c r="K35" s="70"/>
      <c r="L35" s="70"/>
    </row>
    <row r="36" spans="1:12" x14ac:dyDescent="0.2">
      <c r="A36" s="82">
        <f>Hydro2Yr!$I42</f>
        <v>198</v>
      </c>
      <c r="B36" s="82">
        <f>Hydro2Yr!$O42</f>
        <v>29.829714023831016</v>
      </c>
      <c r="C36" s="84">
        <f>Hydro5Yr!$I42</f>
        <v>198</v>
      </c>
      <c r="D36" s="84">
        <f>Hydro5Yr!$O42</f>
        <v>58.358223188937451</v>
      </c>
      <c r="E36" s="88">
        <f>Hydro10Yr!$I42</f>
        <v>198</v>
      </c>
      <c r="F36" s="88">
        <f>Hydro10Yr!$O42</f>
        <v>72.02244917648315</v>
      </c>
      <c r="G36" s="85">
        <f>Hydro25Yr!$I42</f>
        <v>198</v>
      </c>
      <c r="H36" s="85">
        <f>Hydro25Yr!$O42</f>
        <v>80.165393270353263</v>
      </c>
      <c r="I36" s="86">
        <f>Hydro100Yr!$I42</f>
        <v>198</v>
      </c>
      <c r="J36" s="86">
        <f>Hydro100Yr!$O42</f>
        <v>107.0861981800157</v>
      </c>
      <c r="K36" s="70"/>
      <c r="L36" s="70"/>
    </row>
    <row r="37" spans="1:12" x14ac:dyDescent="0.2">
      <c r="A37" s="82">
        <f>Hydro2Yr!$I43</f>
        <v>204</v>
      </c>
      <c r="B37" s="82">
        <f>Hydro2Yr!$O43</f>
        <v>28.026547875424992</v>
      </c>
      <c r="C37" s="84">
        <f>Hydro5Yr!$I43</f>
        <v>204</v>
      </c>
      <c r="D37" s="84">
        <f>Hydro5Yr!$O43</f>
        <v>55.963949980559306</v>
      </c>
      <c r="E37" s="88">
        <f>Hydro10Yr!$I43</f>
        <v>204</v>
      </c>
      <c r="F37" s="88">
        <f>Hydro10Yr!$O43</f>
        <v>71.422475020933973</v>
      </c>
      <c r="G37" s="85">
        <f>Hydro25Yr!$I43</f>
        <v>204</v>
      </c>
      <c r="H37" s="85">
        <f>Hydro25Yr!$O43</f>
        <v>81.162747410081352</v>
      </c>
      <c r="I37" s="86">
        <f>Hydro100Yr!$I43</f>
        <v>204</v>
      </c>
      <c r="J37" s="86">
        <f>Hydro100Yr!$O43</f>
        <v>108.85608039706813</v>
      </c>
      <c r="K37" s="70"/>
      <c r="L37" s="70"/>
    </row>
    <row r="38" spans="1:12" x14ac:dyDescent="0.2">
      <c r="A38" s="82">
        <f>Hydro2Yr!$I44</f>
        <v>210</v>
      </c>
      <c r="B38" s="82">
        <f>Hydro2Yr!$O44</f>
        <v>26.332380698854902</v>
      </c>
      <c r="C38" s="84">
        <f>Hydro5Yr!$I44</f>
        <v>210</v>
      </c>
      <c r="D38" s="84">
        <f>Hydro5Yr!$O44</f>
        <v>53.40182343740468</v>
      </c>
      <c r="E38" s="88">
        <f>Hydro10Yr!$I44</f>
        <v>210</v>
      </c>
      <c r="F38" s="88">
        <f>Hydro10Yr!$O44</f>
        <v>70.478236185443478</v>
      </c>
      <c r="G38" s="85">
        <f>Hydro25Yr!$I44</f>
        <v>210</v>
      </c>
      <c r="H38" s="85">
        <f>Hydro25Yr!$O44</f>
        <v>81.870365395512721</v>
      </c>
      <c r="I38" s="86">
        <f>Hydro100Yr!$I44</f>
        <v>210</v>
      </c>
      <c r="J38" s="86">
        <f>Hydro100Yr!$O44</f>
        <v>110.27185657246265</v>
      </c>
      <c r="K38" s="70"/>
      <c r="L38" s="70"/>
    </row>
    <row r="39" spans="1:12" x14ac:dyDescent="0.2">
      <c r="A39" s="82">
        <f>Hydro2Yr!$I45</f>
        <v>216</v>
      </c>
      <c r="B39" s="82">
        <f>Hydro2Yr!$O45</f>
        <v>24.740623652669946</v>
      </c>
      <c r="C39" s="84">
        <f>Hydro5Yr!$I45</f>
        <v>216</v>
      </c>
      <c r="D39" s="84">
        <f>Hydro5Yr!$O45</f>
        <v>50.925559648728346</v>
      </c>
      <c r="E39" s="88">
        <f>Hydro10Yr!$I45</f>
        <v>216</v>
      </c>
      <c r="F39" s="88">
        <f>Hydro10Yr!$O45</f>
        <v>69.198945971524537</v>
      </c>
      <c r="G39" s="85">
        <f>Hydro25Yr!$I45</f>
        <v>216</v>
      </c>
      <c r="H39" s="85">
        <f>Hydro25Yr!$O45</f>
        <v>82.283116885840059</v>
      </c>
      <c r="I39" s="86">
        <f>Hydro100Yr!$I45</f>
        <v>216</v>
      </c>
      <c r="J39" s="86">
        <f>Hydro100Yr!$O45</f>
        <v>111.32401209967452</v>
      </c>
      <c r="K39" s="70"/>
      <c r="L39" s="70"/>
    </row>
    <row r="40" spans="1:12" x14ac:dyDescent="0.2">
      <c r="A40" s="82">
        <f>Hydro2Yr!$I46</f>
        <v>222</v>
      </c>
      <c r="B40" s="82">
        <f>Hydro2Yr!$O46</f>
        <v>23.245086182035546</v>
      </c>
      <c r="C40" s="84">
        <f>Hydro5Yr!$I46</f>
        <v>222</v>
      </c>
      <c r="D40" s="84">
        <f>Hydro5Yr!$O46</f>
        <v>48.564121196649324</v>
      </c>
      <c r="E40" s="88">
        <f>Hydro10Yr!$I46</f>
        <v>222</v>
      </c>
      <c r="F40" s="88">
        <f>Hydro10Yr!$O46</f>
        <v>67.597086905864572</v>
      </c>
      <c r="G40" s="85">
        <f>Hydro25Yr!$I46</f>
        <v>222</v>
      </c>
      <c r="H40" s="85">
        <f>Hydro25Yr!$O46</f>
        <v>82.398009368354948</v>
      </c>
      <c r="I40" s="86">
        <f>Hydro100Yr!$I46</f>
        <v>222</v>
      </c>
      <c r="J40" s="86">
        <f>Hydro100Yr!$O46</f>
        <v>112.00547605462809</v>
      </c>
      <c r="K40" s="70"/>
      <c r="L40" s="70"/>
    </row>
    <row r="41" spans="1:12" x14ac:dyDescent="0.2">
      <c r="A41" s="82">
        <f>Hydro2Yr!$I47</f>
        <v>228</v>
      </c>
      <c r="B41" s="82">
        <f>Hydro2Yr!$O47</f>
        <v>21.839951942842337</v>
      </c>
      <c r="C41" s="84">
        <f>Hydro5Yr!$I47</f>
        <v>228</v>
      </c>
      <c r="D41" s="84">
        <f>Hydro5Yr!$O47</f>
        <v>46.312183584647904</v>
      </c>
      <c r="E41" s="88">
        <f>Hydro10Yr!$I47</f>
        <v>228</v>
      </c>
      <c r="F41" s="88">
        <f>Hydro10Yr!$O47</f>
        <v>65.688288943511338</v>
      </c>
      <c r="G41" s="85">
        <f>Hydro25Yr!$I47</f>
        <v>228</v>
      </c>
      <c r="H41" s="85">
        <f>Hydro25Yr!$O47</f>
        <v>82.214209854631946</v>
      </c>
      <c r="I41" s="86">
        <f>Hydro100Yr!$I47</f>
        <v>228</v>
      </c>
      <c r="J41" s="86">
        <f>Hydro100Yr!$O47</f>
        <v>112.31166871525652</v>
      </c>
      <c r="K41" s="70"/>
      <c r="L41" s="70"/>
    </row>
    <row r="42" spans="1:12" x14ac:dyDescent="0.2">
      <c r="A42" s="82">
        <f>Hydro2Yr!$I48</f>
        <v>234</v>
      </c>
      <c r="B42" s="82">
        <f>Hydro2Yr!$O48</f>
        <v>20.519756181170404</v>
      </c>
      <c r="C42" s="84">
        <f>Hydro5Yr!$I48</f>
        <v>234</v>
      </c>
      <c r="D42" s="84">
        <f>Hydro5Yr!$O48</f>
        <v>44.164669215225331</v>
      </c>
      <c r="E42" s="88">
        <f>Hydro10Yr!$I48</f>
        <v>234</v>
      </c>
      <c r="F42" s="88">
        <f>Hydro10Yr!$O48</f>
        <v>63.491176960389538</v>
      </c>
      <c r="G42" s="85">
        <f>Hydro25Yr!$I48</f>
        <v>234</v>
      </c>
      <c r="H42" s="85">
        <f>Hydro25Yr!$O48</f>
        <v>81.733050919824649</v>
      </c>
      <c r="I42" s="86">
        <f>Hydro100Yr!$I48</f>
        <v>234</v>
      </c>
      <c r="J42" s="86">
        <f>Hydro100Yr!$O48</f>
        <v>112.24053233914455</v>
      </c>
      <c r="K42" s="70"/>
      <c r="L42" s="70"/>
    </row>
    <row r="43" spans="1:12" x14ac:dyDescent="0.2">
      <c r="A43" s="82">
        <f>Hydro2Yr!$I49</f>
        <v>240</v>
      </c>
      <c r="B43" s="82">
        <f>Hydro2Yr!$O49</f>
        <v>19.279364480134596</v>
      </c>
      <c r="C43" s="84">
        <f>Hydro5Yr!$I49</f>
        <v>240</v>
      </c>
      <c r="D43" s="84">
        <f>Hydro5Yr!$O49</f>
        <v>42.116735941098064</v>
      </c>
      <c r="E43" s="88">
        <f>Hydro10Yr!$I49</f>
        <v>240</v>
      </c>
      <c r="F43" s="88">
        <f>Hydro10Yr!$O49</f>
        <v>61.06370013007426</v>
      </c>
      <c r="G43" s="85">
        <f>Hydro25Yr!$I49</f>
        <v>240</v>
      </c>
      <c r="H43" s="85">
        <f>Hydro25Yr!$O49</f>
        <v>80.958021041287878</v>
      </c>
      <c r="I43" s="86">
        <f>Hydro100Yr!$I49</f>
        <v>240</v>
      </c>
      <c r="J43" s="86">
        <f>Hydro100Yr!$O49</f>
        <v>111.79254499241593</v>
      </c>
      <c r="K43" s="70"/>
      <c r="L43" s="70"/>
    </row>
    <row r="44" spans="1:12" x14ac:dyDescent="0.2">
      <c r="A44" s="82">
        <f>Hydro2Yr!$I50</f>
        <v>246</v>
      </c>
      <c r="B44" s="82">
        <f>Hydro2Yr!$O50</f>
        <v>18.113952791454413</v>
      </c>
      <c r="C44" s="84">
        <f>Hydro5Yr!$I50</f>
        <v>246</v>
      </c>
      <c r="D44" s="84">
        <f>Hydro5Yr!$O50</f>
        <v>40.163766147277634</v>
      </c>
      <c r="E44" s="88">
        <f>Hydro10Yr!$I50</f>
        <v>246</v>
      </c>
      <c r="F44" s="88">
        <f>Hydro10Yr!$O50</f>
        <v>58.61584063068522</v>
      </c>
      <c r="G44" s="85">
        <f>Hydro25Yr!$I50</f>
        <v>246</v>
      </c>
      <c r="H44" s="85">
        <f>Hydro25Yr!$O50</f>
        <v>79.894739306572546</v>
      </c>
      <c r="I44" s="86">
        <f>Hydro100Yr!$I50</f>
        <v>246</v>
      </c>
      <c r="J44" s="86">
        <f>Hydro100Yr!$O50</f>
        <v>110.9707173369297</v>
      </c>
      <c r="K44" s="70"/>
      <c r="L44" s="70"/>
    </row>
    <row r="45" spans="1:12" x14ac:dyDescent="0.2">
      <c r="A45" s="82">
        <f>Hydro2Yr!$I51</f>
        <v>252</v>
      </c>
      <c r="B45" s="82">
        <f>Hydro2Yr!$O51</f>
        <v>17.018988674088714</v>
      </c>
      <c r="C45" s="84">
        <f>Hydro5Yr!$I51</f>
        <v>252</v>
      </c>
      <c r="D45" s="84">
        <f>Hydro5Yr!$O51</f>
        <v>38.301356339418795</v>
      </c>
      <c r="E45" s="88">
        <f>Hydro10Yr!$I51</f>
        <v>252</v>
      </c>
      <c r="F45" s="88">
        <f>Hydro10Yr!$O51</f>
        <v>56.266108433048025</v>
      </c>
      <c r="G45" s="85">
        <f>Hydro25Yr!$I51</f>
        <v>252</v>
      </c>
      <c r="H45" s="85">
        <f>Hydro25Yr!$O51</f>
        <v>78.550914674164133</v>
      </c>
      <c r="I45" s="86">
        <f>Hydro100Yr!$I51</f>
        <v>252</v>
      </c>
      <c r="J45" s="86">
        <f>Hydro100Yr!$O51</f>
        <v>109.78057239737649</v>
      </c>
      <c r="K45" s="70"/>
      <c r="L45" s="70"/>
    </row>
    <row r="46" spans="1:12" x14ac:dyDescent="0.2">
      <c r="A46" s="82">
        <f>Hydro2Yr!$I52</f>
        <v>258</v>
      </c>
      <c r="B46" s="82">
        <f>Hydro2Yr!$O52</f>
        <v>15.99021366696979</v>
      </c>
      <c r="C46" s="84">
        <f>Hydro5Yr!$I52</f>
        <v>258</v>
      </c>
      <c r="D46" s="84">
        <f>Hydro5Yr!$O52</f>
        <v>36.525307214960286</v>
      </c>
      <c r="E46" s="88">
        <f>Hydro10Yr!$I52</f>
        <v>258</v>
      </c>
      <c r="F46" s="88">
        <f>Hydro10Yr!$O52</f>
        <v>54.010569909701054</v>
      </c>
      <c r="G46" s="85">
        <f>Hydro25Yr!$I52</f>
        <v>258</v>
      </c>
      <c r="H46" s="85">
        <f>Hydro25Yr!$O52</f>
        <v>76.936290082330814</v>
      </c>
      <c r="I46" s="86">
        <f>Hydro100Yr!$I52</f>
        <v>258</v>
      </c>
      <c r="J46" s="86">
        <f>Hydro100Yr!$O52</f>
        <v>108.23010844424857</v>
      </c>
      <c r="K46" s="70"/>
      <c r="L46" s="70"/>
    </row>
    <row r="47" spans="1:12" x14ac:dyDescent="0.2">
      <c r="A47" s="82">
        <f>Hydro2Yr!$I53</f>
        <v>264</v>
      </c>
      <c r="B47" s="82">
        <f>Hydro2Yr!$O53</f>
        <v>15.023626727281917</v>
      </c>
      <c r="C47" s="84">
        <f>Hydro5Yr!$I53</f>
        <v>264</v>
      </c>
      <c r="D47" s="84">
        <f>Hydro5Yr!$O53</f>
        <v>34.831614194670408</v>
      </c>
      <c r="E47" s="88">
        <f>Hydro10Yr!$I53</f>
        <v>264</v>
      </c>
      <c r="F47" s="88">
        <f>Hydro10Yr!$O53</f>
        <v>51.845449120439163</v>
      </c>
      <c r="G47" s="85">
        <f>Hydro25Yr!$I53</f>
        <v>264</v>
      </c>
      <c r="H47" s="85">
        <f>Hydro25Yr!$O53</f>
        <v>75.062571811300799</v>
      </c>
      <c r="I47" s="86">
        <f>Hydro100Yr!$I53</f>
        <v>264</v>
      </c>
      <c r="J47" s="86">
        <f>Hydro100Yr!$O53</f>
        <v>106.32974524212538</v>
      </c>
      <c r="K47" s="70"/>
      <c r="L47" s="70"/>
    </row>
    <row r="48" spans="1:12" x14ac:dyDescent="0.2">
      <c r="A48" s="82">
        <f>Hydro2Yr!$I54</f>
        <v>270</v>
      </c>
      <c r="B48" s="82">
        <f>Hydro2Yr!$O54</f>
        <v>14.115468669873778</v>
      </c>
      <c r="C48" s="84">
        <f>Hydro5Yr!$I54</f>
        <v>270</v>
      </c>
      <c r="D48" s="84">
        <f>Hydro5Yr!$O54</f>
        <v>33.216458393248992</v>
      </c>
      <c r="E48" s="88">
        <f>Hydro10Yr!$I54</f>
        <v>270</v>
      </c>
      <c r="F48" s="88">
        <f>Hydro10Yr!$O54</f>
        <v>49.767121491107481</v>
      </c>
      <c r="G48" s="85">
        <f>Hydro25Yr!$I54</f>
        <v>270</v>
      </c>
      <c r="H48" s="85">
        <f>Hydro25Yr!$O54</f>
        <v>72.943344610904035</v>
      </c>
      <c r="I48" s="86">
        <f>Hydro100Yr!$I54</f>
        <v>270</v>
      </c>
      <c r="J48" s="86">
        <f>Hydro100Yr!$O54</f>
        <v>104.09225402450882</v>
      </c>
      <c r="K48" s="70"/>
      <c r="L48" s="70"/>
    </row>
    <row r="49" spans="1:12" x14ac:dyDescent="0.2">
      <c r="A49" s="82">
        <f>Hydro2Yr!$I55</f>
        <v>276</v>
      </c>
      <c r="B49" s="82">
        <f>Hydro2Yr!$O55</f>
        <v>13.262207547287495</v>
      </c>
      <c r="C49" s="84">
        <f>Hydro5Yr!$I55</f>
        <v>276</v>
      </c>
      <c r="D49" s="84">
        <f>Hydro5Yr!$O55</f>
        <v>31.676198008625825</v>
      </c>
      <c r="E49" s="88">
        <f>Hydro10Yr!$I55</f>
        <v>276</v>
      </c>
      <c r="F49" s="88">
        <f>Hydro10Yr!$O55</f>
        <v>47.772107745793058</v>
      </c>
      <c r="G49" s="85">
        <f>Hydro25Yr!$I55</f>
        <v>276</v>
      </c>
      <c r="H49" s="85">
        <f>Hydro25Yr!$O55</f>
        <v>70.593973209016298</v>
      </c>
      <c r="I49" s="86">
        <f>Hydro100Yr!$I55</f>
        <v>276</v>
      </c>
      <c r="J49" s="86">
        <f>Hydro100Yr!$O55</f>
        <v>101.53267166580613</v>
      </c>
      <c r="K49" s="70"/>
      <c r="L49" s="70"/>
    </row>
    <row r="50" spans="1:12" x14ac:dyDescent="0.2">
      <c r="A50" s="82">
        <f>Hydro2Yr!$I56</f>
        <v>282</v>
      </c>
      <c r="B50" s="82">
        <f>Hydro2Yr!$O56</f>
        <v>12.460524913545218</v>
      </c>
      <c r="C50" s="84">
        <f>Hydro5Yr!$I56</f>
        <v>282</v>
      </c>
      <c r="D50" s="84">
        <f>Hydro5Yr!$O56</f>
        <v>30.207360110540865</v>
      </c>
      <c r="E50" s="88">
        <f>Hydro10Yr!$I56</f>
        <v>282</v>
      </c>
      <c r="F50" s="88">
        <f>Hydro10Yr!$O56</f>
        <v>45.857068082256802</v>
      </c>
      <c r="G50" s="85">
        <f>Hydro25Yr!$I56</f>
        <v>282</v>
      </c>
      <c r="H50" s="85">
        <f>Hydro25Yr!$O56</f>
        <v>68.176576176384856</v>
      </c>
      <c r="I50" s="86">
        <f>Hydro100Yr!$I56</f>
        <v>282</v>
      </c>
      <c r="J50" s="86">
        <f>Hydro100Yr!$O56</f>
        <v>98.668199627260989</v>
      </c>
      <c r="K50" s="70"/>
      <c r="L50" s="70"/>
    </row>
    <row r="51" spans="1:12" x14ac:dyDescent="0.2">
      <c r="A51" s="82">
        <f>Hydro2Yr!$I57</f>
        <v>288</v>
      </c>
      <c r="B51" s="82">
        <f>Hydro2Yr!$O57</f>
        <v>11.7073029182715</v>
      </c>
      <c r="C51" s="84">
        <f>Hydro5Yr!$I57</f>
        <v>288</v>
      </c>
      <c r="D51" s="84">
        <f>Hydro5Yr!$O57</f>
        <v>28.806632809891351</v>
      </c>
      <c r="E51" s="88">
        <f>Hydro10Yr!$I57</f>
        <v>288</v>
      </c>
      <c r="F51" s="88">
        <f>Hydro10Yr!$O57</f>
        <v>44.018796580854648</v>
      </c>
      <c r="G51" s="85">
        <f>Hydro25Yr!$I57</f>
        <v>288</v>
      </c>
      <c r="H51" s="85">
        <f>Hydro25Yr!$O57</f>
        <v>65.814362933734017</v>
      </c>
      <c r="I51" s="86">
        <f>Hydro100Yr!$I57</f>
        <v>288</v>
      </c>
      <c r="J51" s="86">
        <f>Hydro100Yr!$O57</f>
        <v>95.558521774829799</v>
      </c>
      <c r="K51" s="70"/>
      <c r="L51" s="70"/>
    </row>
    <row r="52" spans="1:12" x14ac:dyDescent="0.2">
      <c r="A52" s="82">
        <f>Hydro2Yr!$I58</f>
        <v>294</v>
      </c>
      <c r="B52" s="82">
        <f>Hydro2Yr!$O58</f>
        <v>10.999612180958453</v>
      </c>
      <c r="C52" s="84">
        <f>Hydro5Yr!$I58</f>
        <v>294</v>
      </c>
      <c r="D52" s="84">
        <f>Hydro5Yr!$O58</f>
        <v>27.470857791189172</v>
      </c>
      <c r="E52" s="88">
        <f>Hydro10Yr!$I58</f>
        <v>294</v>
      </c>
      <c r="F52" s="88">
        <f>Hydro10Yr!$O58</f>
        <v>42.254215837588312</v>
      </c>
      <c r="G52" s="85">
        <f>Hydro25Yr!$I58</f>
        <v>294</v>
      </c>
      <c r="H52" s="85">
        <f>Hydro25Yr!$O58</f>
        <v>63.533996737630609</v>
      </c>
      <c r="I52" s="86">
        <f>Hydro100Yr!$I58</f>
        <v>294</v>
      </c>
      <c r="J52" s="86">
        <f>Hydro100Yr!$O58</f>
        <v>92.368807789866992</v>
      </c>
      <c r="K52" s="70"/>
      <c r="L52" s="70"/>
    </row>
    <row r="53" spans="1:12" x14ac:dyDescent="0.2">
      <c r="A53" s="82">
        <f>Hydro2Yr!$I59</f>
        <v>300</v>
      </c>
      <c r="B53" s="82">
        <f>Hydro2Yr!$O59</f>
        <v>10.33470039821548</v>
      </c>
      <c r="C53" s="84">
        <f>Hydro5Yr!$I59</f>
        <v>300</v>
      </c>
      <c r="D53" s="84">
        <f>Hydro5Yr!$O59</f>
        <v>26.1970231912914</v>
      </c>
      <c r="E53" s="88">
        <f>Hydro10Yr!$I59</f>
        <v>300</v>
      </c>
      <c r="F53" s="88">
        <f>Hydro10Yr!$O59</f>
        <v>40.560371812300787</v>
      </c>
      <c r="G53" s="85">
        <f>Hydro25Yr!$I59</f>
        <v>300</v>
      </c>
      <c r="H53" s="85">
        <f>Hydro25Yr!$O59</f>
        <v>61.332641714112256</v>
      </c>
      <c r="I53" s="86">
        <f>Hydro100Yr!$I59</f>
        <v>300</v>
      </c>
      <c r="J53" s="86">
        <f>Hydro100Yr!$O59</f>
        <v>89.285565473959977</v>
      </c>
      <c r="K53" s="70"/>
      <c r="L53" s="70"/>
    </row>
    <row r="54" spans="1:12" x14ac:dyDescent="0.2">
      <c r="A54" s="82">
        <f>Hydro2Yr!$I60</f>
        <v>306</v>
      </c>
      <c r="B54" s="82">
        <f>Hydro2Yr!$O60</f>
        <v>9.7099816396952772</v>
      </c>
      <c r="C54" s="84">
        <f>Hydro5Yr!$I60</f>
        <v>306</v>
      </c>
      <c r="D54" s="84">
        <f>Hydro5Yr!$O60</f>
        <v>24.982256808346669</v>
      </c>
      <c r="E54" s="88">
        <f>Hydro10Yr!$I60</f>
        <v>306</v>
      </c>
      <c r="F54" s="88">
        <f>Hydro10Yr!$O60</f>
        <v>38.934428883392158</v>
      </c>
      <c r="G54" s="85">
        <f>Hydro25Yr!$I60</f>
        <v>306</v>
      </c>
      <c r="H54" s="85">
        <f>Hydro25Yr!$O60</f>
        <v>59.207560247876643</v>
      </c>
      <c r="I54" s="86">
        <f>Hydro100Yr!$I60</f>
        <v>306</v>
      </c>
      <c r="J54" s="86">
        <f>Hydro100Yr!$O60</f>
        <v>86.305240835633327</v>
      </c>
      <c r="K54" s="70"/>
      <c r="L54" s="70"/>
    </row>
    <row r="55" spans="1:12" x14ac:dyDescent="0.2">
      <c r="A55" s="82">
        <f>Hydro2Yr!$I61</f>
        <v>312</v>
      </c>
      <c r="B55" s="82">
        <f>Hydro2Yr!$O61</f>
        <v>9.1230262910668998</v>
      </c>
      <c r="C55" s="84">
        <f>Hydro5Yr!$I61</f>
        <v>312</v>
      </c>
      <c r="D55" s="84">
        <f>Hydro5Yr!$O61</f>
        <v>23.823819625645708</v>
      </c>
      <c r="E55" s="88">
        <f>Hydro10Yr!$I61</f>
        <v>312</v>
      </c>
      <c r="F55" s="88">
        <f>Hydro10Yr!$O61</f>
        <v>37.37366510077689</v>
      </c>
      <c r="G55" s="85">
        <f>Hydro25Yr!$I61</f>
        <v>312</v>
      </c>
      <c r="H55" s="85">
        <f>Hydro25Yr!$O61</f>
        <v>57.156109577770565</v>
      </c>
      <c r="I55" s="86">
        <f>Hydro100Yr!$I61</f>
        <v>312</v>
      </c>
      <c r="J55" s="86">
        <f>Hydro100Yr!$O61</f>
        <v>83.42439851455093</v>
      </c>
      <c r="K55" s="70"/>
      <c r="L55" s="70"/>
    </row>
    <row r="56" spans="1:12" x14ac:dyDescent="0.2">
      <c r="A56" s="82">
        <f>Hydro2Yr!$I62</f>
        <v>318</v>
      </c>
      <c r="B56" s="82">
        <f>Hydro2Yr!$O62</f>
        <v>8.5715516049224814</v>
      </c>
      <c r="C56" s="84">
        <f>Hydro5Yr!$I62</f>
        <v>318</v>
      </c>
      <c r="D56" s="84">
        <f>Hydro5Yr!$O62</f>
        <v>22.719099635773208</v>
      </c>
      <c r="E56" s="88">
        <f>Hydro10Yr!$I62</f>
        <v>318</v>
      </c>
      <c r="F56" s="88">
        <f>Hydro10Yr!$O62</f>
        <v>35.875467629135883</v>
      </c>
      <c r="G56" s="85">
        <f>Hydro25Yr!$I62</f>
        <v>318</v>
      </c>
      <c r="H56" s="85">
        <f>Hydro25Yr!$O62</f>
        <v>55.175738510239903</v>
      </c>
      <c r="I56" s="86">
        <f>Hydro100Yr!$I62</f>
        <v>318</v>
      </c>
      <c r="J56" s="86">
        <f>Hydro100Yr!$O62</f>
        <v>80.639717821645291</v>
      </c>
      <c r="K56" s="70"/>
      <c r="L56" s="70"/>
    </row>
    <row r="57" spans="1:12" x14ac:dyDescent="0.2">
      <c r="A57" s="82">
        <f>Hydro2Yr!$I63</f>
        <v>324</v>
      </c>
      <c r="B57" s="82">
        <f>Hydro2Yr!$O63</f>
        <v>8.0534128228689994</v>
      </c>
      <c r="C57" s="84">
        <f>Hydro5Yr!$I63</f>
        <v>324</v>
      </c>
      <c r="D57" s="84">
        <f>Hydro5Yr!$O63</f>
        <v>21.665605951136417</v>
      </c>
      <c r="E57" s="88">
        <f>Hydro10Yr!$I63</f>
        <v>324</v>
      </c>
      <c r="F57" s="88">
        <f>Hydro10Yr!$O63</f>
        <v>34.437328373834639</v>
      </c>
      <c r="G57" s="85">
        <f>Hydro25Yr!$I63</f>
        <v>324</v>
      </c>
      <c r="H57" s="85">
        <f>Hydro25Yr!$O63</f>
        <v>53.263984246653457</v>
      </c>
      <c r="I57" s="86">
        <f>Hydro100Yr!$I63</f>
        <v>324</v>
      </c>
      <c r="J57" s="86">
        <f>Hydro100Yr!$O63</f>
        <v>77.947988911425711</v>
      </c>
      <c r="K57" s="70"/>
      <c r="L57" s="70"/>
    </row>
    <row r="58" spans="1:12" x14ac:dyDescent="0.2">
      <c r="A58" s="82">
        <f>Hydro2Yr!$I64</f>
        <v>330</v>
      </c>
      <c r="B58" s="82">
        <f>Hydro2Yr!$O64</f>
        <v>7.5665948342776632</v>
      </c>
      <c r="C58" s="84">
        <f>Hydro5Yr!$I64</f>
        <v>330</v>
      </c>
      <c r="D58" s="84">
        <f>Hydro5Yr!$O64</f>
        <v>20.660963187590799</v>
      </c>
      <c r="E58" s="88">
        <f>Hydro10Yr!$I64</f>
        <v>330</v>
      </c>
      <c r="F58" s="88">
        <f>Hydro10Yr!$O64</f>
        <v>33.056839782185172</v>
      </c>
      <c r="G58" s="85">
        <f>Hydro25Yr!$I64</f>
        <v>330</v>
      </c>
      <c r="H58" s="85">
        <f>Hydro25Yr!$O64</f>
        <v>51.418469320555232</v>
      </c>
      <c r="I58" s="86">
        <f>Hydro100Yr!$I64</f>
        <v>330</v>
      </c>
      <c r="J58" s="86">
        <f>Hydro100Yr!$O64</f>
        <v>75.346109082054099</v>
      </c>
      <c r="K58" s="70"/>
      <c r="L58" s="70"/>
    </row>
    <row r="59" spans="1:12" x14ac:dyDescent="0.2">
      <c r="A59" s="82">
        <f>Hydro2Yr!$I65</f>
        <v>336</v>
      </c>
      <c r="B59" s="82">
        <f>Hydro2Yr!$O65</f>
        <v>7.1092043392506827</v>
      </c>
      <c r="C59" s="84">
        <f>Hydro5Yr!$I65</f>
        <v>336</v>
      </c>
      <c r="D59" s="84">
        <f>Hydro5Yr!$O65</f>
        <v>19.702906108499196</v>
      </c>
      <c r="E59" s="88">
        <f>Hydro10Yr!$I65</f>
        <v>336</v>
      </c>
      <c r="F59" s="88">
        <f>Hydro10Yr!$O65</f>
        <v>31.731690813022887</v>
      </c>
      <c r="G59" s="85">
        <f>Hydro25Yr!$I65</f>
        <v>336</v>
      </c>
      <c r="H59" s="85">
        <f>Hydro25Yr!$O65</f>
        <v>49.636898641036083</v>
      </c>
      <c r="I59" s="86">
        <f>Hydro100Yr!$I65</f>
        <v>336</v>
      </c>
      <c r="J59" s="86">
        <f>Hydro100Yr!$O65</f>
        <v>72.831079198922708</v>
      </c>
      <c r="K59" s="70"/>
      <c r="L59" s="70"/>
    </row>
    <row r="60" spans="1:12" x14ac:dyDescent="0.2">
      <c r="A60" s="82">
        <f>Hydro2Yr!$I66</f>
        <v>342</v>
      </c>
      <c r="B60" s="82">
        <f>Hydro2Yr!$O66</f>
        <v>6.6794624853262086</v>
      </c>
      <c r="C60" s="84">
        <f>Hydro5Yr!$I66</f>
        <v>342</v>
      </c>
      <c r="D60" s="84">
        <f>Hydro5Yr!$O66</f>
        <v>18.789274517148115</v>
      </c>
      <c r="E60" s="88">
        <f>Hydro10Yr!$I66</f>
        <v>342</v>
      </c>
      <c r="F60" s="88">
        <f>Hydro10Yr!$O66</f>
        <v>30.459663067850606</v>
      </c>
      <c r="G60" s="85">
        <f>Hydro25Yr!$I66</f>
        <v>342</v>
      </c>
      <c r="H60" s="85">
        <f>Hydro25Yr!$O66</f>
        <v>47.917056638548004</v>
      </c>
      <c r="I60" s="86">
        <f>Hydro100Yr!$I66</f>
        <v>342</v>
      </c>
      <c r="J60" s="86">
        <f>Hydro100Yr!$O66</f>
        <v>70.400000237612019</v>
      </c>
      <c r="K60" s="70"/>
      <c r="L60" s="70"/>
    </row>
    <row r="61" spans="1:12" x14ac:dyDescent="0.2">
      <c r="A61" s="82">
        <f>Hydro2Yr!$I67</f>
        <v>348</v>
      </c>
      <c r="B61" s="82">
        <f>Hydro2Yr!$O67</f>
        <v>6.2756979492845275</v>
      </c>
      <c r="C61" s="84">
        <f>Hydro5Yr!$I67</f>
        <v>348</v>
      </c>
      <c r="D61" s="84">
        <f>Hydro5Yr!$O67</f>
        <v>17.918008386004665</v>
      </c>
      <c r="E61" s="88">
        <f>Hydro10Yr!$I67</f>
        <v>348</v>
      </c>
      <c r="F61" s="88">
        <f>Hydro10Yr!$O67</f>
        <v>29.23862707707373</v>
      </c>
      <c r="G61" s="85">
        <f>Hydro25Yr!$I67</f>
        <v>348</v>
      </c>
      <c r="H61" s="85">
        <f>Hydro25Yr!$O67</f>
        <v>46.25680450961174</v>
      </c>
      <c r="I61" s="86">
        <f>Hydro100Yr!$I67</f>
        <v>348</v>
      </c>
      <c r="J61" s="86">
        <f>Hydro100Yr!$O67</f>
        <v>68.05006994224361</v>
      </c>
      <c r="K61" s="70"/>
      <c r="L61" s="70"/>
    </row>
    <row r="62" spans="1:12" x14ac:dyDescent="0.2">
      <c r="A62" s="82">
        <f>Hydro2Yr!$I68</f>
        <v>354</v>
      </c>
      <c r="B62" s="82">
        <f>Hydro2Yr!$O68</f>
        <v>5.896340437149802</v>
      </c>
      <c r="C62" s="84">
        <f>Hydro5Yr!$I68</f>
        <v>354</v>
      </c>
      <c r="D62" s="84">
        <f>Hydro5Yr!$O68</f>
        <v>17.087143211831911</v>
      </c>
      <c r="E62" s="88">
        <f>Hydro10Yr!$I68</f>
        <v>354</v>
      </c>
      <c r="F62" s="88">
        <f>Hydro10Yr!$O68</f>
        <v>28.066538735108683</v>
      </c>
      <c r="G62" s="85">
        <f>Hydro25Yr!$I68</f>
        <v>354</v>
      </c>
      <c r="H62" s="85">
        <f>Hydro25Yr!$O68</f>
        <v>44.65407755699065</v>
      </c>
      <c r="I62" s="86">
        <f>Hydro100Yr!$I68</f>
        <v>354</v>
      </c>
      <c r="J62" s="86">
        <f>Hydro100Yr!$O68</f>
        <v>65.778579595375916</v>
      </c>
      <c r="K62" s="70"/>
      <c r="L62" s="70"/>
    </row>
    <row r="63" spans="1:12" x14ac:dyDescent="0.2">
      <c r="A63" s="82">
        <f>Hydro2Yr!$I69</f>
        <v>360</v>
      </c>
      <c r="B63" s="82">
        <f>Hydro2Yr!$O69</f>
        <v>5.5399145771079628</v>
      </c>
      <c r="C63" s="84">
        <f>Hydro5Yr!$I69</f>
        <v>360</v>
      </c>
      <c r="D63" s="84">
        <f>Hydro5Yr!$O69</f>
        <v>16.294805586189177</v>
      </c>
      <c r="E63" s="88">
        <f>Hydro10Yr!$I69</f>
        <v>360</v>
      </c>
      <c r="F63" s="88">
        <f>Hydro10Yr!$O69</f>
        <v>26.941435878397431</v>
      </c>
      <c r="G63" s="85">
        <f>Hydro25Yr!$I69</f>
        <v>360</v>
      </c>
      <c r="H63" s="85">
        <f>Hydro25Yr!$O69</f>
        <v>43.106882622023846</v>
      </c>
      <c r="I63" s="86">
        <f>Hydro100Yr!$I69</f>
        <v>360</v>
      </c>
      <c r="J63" s="86">
        <f>Hydro100Yr!$O69</f>
        <v>63.582910895720268</v>
      </c>
      <c r="K63" s="70"/>
      <c r="L63" s="70"/>
    </row>
    <row r="64" spans="1:12" x14ac:dyDescent="0.2">
      <c r="A64" s="82">
        <f>Hydro2Yr!$I70</f>
        <v>366</v>
      </c>
      <c r="B64" s="82">
        <f>Hydro2Yr!$O70</f>
        <v>5.2050341815895376</v>
      </c>
      <c r="C64" s="84">
        <f>Hydro5Yr!$I70</f>
        <v>366</v>
      </c>
      <c r="D64" s="84">
        <f>Hydro5Yr!$O70</f>
        <v>15.539208971330174</v>
      </c>
      <c r="E64" s="88">
        <f>Hydro10Yr!$I70</f>
        <v>366</v>
      </c>
      <c r="F64" s="88">
        <f>Hydro10Yr!$O70</f>
        <v>25.86143500059875</v>
      </c>
      <c r="G64" s="85">
        <f>Hydro25Yr!$I70</f>
        <v>366</v>
      </c>
      <c r="H64" s="85">
        <f>Hydro25Yr!$O70</f>
        <v>41.613295605924733</v>
      </c>
      <c r="I64" s="86">
        <f>Hydro100Yr!$I70</f>
        <v>366</v>
      </c>
      <c r="J64" s="86">
        <f>Hydro100Yr!$O70</f>
        <v>61.46053294007735</v>
      </c>
      <c r="K64" s="70"/>
      <c r="L64" s="70"/>
    </row>
    <row r="65" spans="1:12" x14ac:dyDescent="0.2">
      <c r="A65" s="82">
        <f>Hydro2Yr!$I71</f>
        <v>372</v>
      </c>
      <c r="B65" s="82">
        <f>Hydro2Yr!$O71</f>
        <v>4.8903968562018232</v>
      </c>
      <c r="C65" s="84">
        <f>Hydro5Yr!$I71</f>
        <v>372</v>
      </c>
      <c r="D65" s="84">
        <f>Hydro5Yr!$O71</f>
        <v>14.818649671974363</v>
      </c>
      <c r="E65" s="88">
        <f>Hydro10Yr!$I71</f>
        <v>372</v>
      </c>
      <c r="F65" s="88">
        <f>Hydro10Yr!$O71</f>
        <v>24.824728099457818</v>
      </c>
      <c r="G65" s="85">
        <f>Hydro25Yr!$I71</f>
        <v>372</v>
      </c>
      <c r="H65" s="85">
        <f>Hydro25Yr!$O71</f>
        <v>40.171459076962911</v>
      </c>
      <c r="I65" s="86">
        <f>Hydro100Yr!$I71</f>
        <v>372</v>
      </c>
      <c r="J65" s="86">
        <f>Hydro100Yr!$O71</f>
        <v>59.408999306016163</v>
      </c>
      <c r="K65" s="70"/>
      <c r="L65" s="70"/>
    </row>
    <row r="66" spans="1:12" x14ac:dyDescent="0.2">
      <c r="A66" s="82">
        <f>Hydro2Yr!$I72</f>
        <v>378</v>
      </c>
      <c r="B66" s="82">
        <f>Hydro2Yr!$O72</f>
        <v>4.5947789345439309</v>
      </c>
      <c r="C66" s="84">
        <f>Hydro5Yr!$I72</f>
        <v>378</v>
      </c>
      <c r="D66" s="84">
        <f>Hydro5Yr!$O72</f>
        <v>14.131502993868846</v>
      </c>
      <c r="E66" s="88">
        <f>Hydro10Yr!$I72</f>
        <v>378</v>
      </c>
      <c r="F66" s="88">
        <f>Hydro10Yr!$O72</f>
        <v>23.829579650075221</v>
      </c>
      <c r="G66" s="85">
        <f>Hydro25Yr!$I72</f>
        <v>378</v>
      </c>
      <c r="H66" s="85">
        <f>Hydro25Yr!$O72</f>
        <v>38.779579960553441</v>
      </c>
      <c r="I66" s="86">
        <f>Hydro100Yr!$I72</f>
        <v>378</v>
      </c>
      <c r="J66" s="86">
        <f>Hydro100Yr!$O72</f>
        <v>57.425945231931912</v>
      </c>
      <c r="K66" s="70"/>
      <c r="L66" s="70"/>
    </row>
    <row r="67" spans="1:12" x14ac:dyDescent="0.2">
      <c r="A67" s="82">
        <f>Hydro2Yr!$I73</f>
        <v>384</v>
      </c>
      <c r="B67" s="82">
        <f>Hydro2Yr!$O73</f>
        <v>4.3170307192053681</v>
      </c>
      <c r="C67" s="84">
        <f>Hydro5Yr!$I73</f>
        <v>384</v>
      </c>
      <c r="D67" s="84">
        <f>Hydro5Yr!$O73</f>
        <v>13.476219580479293</v>
      </c>
      <c r="E67" s="88">
        <f>Hydro10Yr!$I73</f>
        <v>384</v>
      </c>
      <c r="F67" s="88">
        <f>Hydro10Yr!$O73</f>
        <v>22.874323699508345</v>
      </c>
      <c r="G67" s="85">
        <f>Hydro25Yr!$I73</f>
        <v>384</v>
      </c>
      <c r="H67" s="85">
        <f>Hydro25Yr!$O73</f>
        <v>37.435927309381036</v>
      </c>
      <c r="I67" s="86">
        <f>Hydro100Yr!$I73</f>
        <v>384</v>
      </c>
      <c r="J67" s="86">
        <f>Hydro100Yr!$O73</f>
        <v>55.509084891232831</v>
      </c>
      <c r="K67" s="70"/>
      <c r="L67" s="70"/>
    </row>
    <row r="68" spans="1:12" x14ac:dyDescent="0.2">
      <c r="A68" s="82">
        <f>Hydro2Yr!$I74</f>
        <v>390</v>
      </c>
      <c r="B68" s="82">
        <f>Hydro2Yr!$O74</f>
        <v>4.0560720104399719</v>
      </c>
      <c r="C68" s="84">
        <f>Hydro5Yr!$I74</f>
        <v>390</v>
      </c>
      <c r="D68" s="84">
        <f>Hydro5Yr!$O74</f>
        <v>12.851321919550031</v>
      </c>
      <c r="E68" s="88">
        <f>Hydro10Yr!$I74</f>
        <v>390</v>
      </c>
      <c r="F68" s="88">
        <f>Hydro10Yr!$O74</f>
        <v>21.957361077841661</v>
      </c>
      <c r="G68" s="85">
        <f>Hydro25Yr!$I74</f>
        <v>390</v>
      </c>
      <c r="H68" s="85">
        <f>Hydro25Yr!$O74</f>
        <v>36.138830150785907</v>
      </c>
      <c r="I68" s="86">
        <f>Hydro100Yr!$I74</f>
        <v>390</v>
      </c>
      <c r="J68" s="86">
        <f>Hydro100Yr!$O74</f>
        <v>53.656208757513802</v>
      </c>
      <c r="K68" s="70"/>
      <c r="L68" s="70"/>
    </row>
    <row r="69" spans="1:12" x14ac:dyDescent="0.2">
      <c r="A69" s="82">
        <f>Hydro2Yr!$I75</f>
        <v>396</v>
      </c>
      <c r="B69" s="82">
        <f>Hydro2Yr!$O75</f>
        <v>3.8108879051254037</v>
      </c>
      <c r="C69" s="84">
        <f>Hydro5Yr!$I75</f>
        <v>396</v>
      </c>
      <c r="D69" s="84">
        <f>Hydro5Yr!$O75</f>
        <v>12.255401011656206</v>
      </c>
      <c r="E69" s="88">
        <f>Hydro10Yr!$I75</f>
        <v>396</v>
      </c>
      <c r="F69" s="88">
        <f>Hydro10Yr!$O75</f>
        <v>21.077156721056575</v>
      </c>
      <c r="G69" s="85">
        <f>Hydro25Yr!$I75</f>
        <v>396</v>
      </c>
      <c r="H69" s="85">
        <f>Hydro25Yr!$O75</f>
        <v>34.886675408734384</v>
      </c>
      <c r="I69" s="86">
        <f>Hydro100Yr!$I75</f>
        <v>396</v>
      </c>
      <c r="J69" s="86">
        <f>Hydro100Yr!$O75</f>
        <v>51.865181057679671</v>
      </c>
      <c r="K69" s="70"/>
      <c r="L69" s="70"/>
    </row>
    <row r="70" spans="1:12" x14ac:dyDescent="0.2">
      <c r="A70" s="82">
        <f>Hydro2Yr!$I76</f>
        <v>402</v>
      </c>
      <c r="B70" s="82">
        <f>Hydro2Yr!$O76</f>
        <v>3.5805248496699495</v>
      </c>
      <c r="C70" s="84">
        <f>Hydro5Yr!$I76</f>
        <v>402</v>
      </c>
      <c r="D70" s="84">
        <f>Hydro5Yr!$O76</f>
        <v>11.6871131932366</v>
      </c>
      <c r="E70" s="88">
        <f>Hydro10Yr!$I76</f>
        <v>402</v>
      </c>
      <c r="F70" s="88">
        <f>Hydro10Yr!$O76</f>
        <v>20.232237101219443</v>
      </c>
      <c r="G70" s="85">
        <f>Hydro25Yr!$I76</f>
        <v>402</v>
      </c>
      <c r="H70" s="85">
        <f>Hydro25Yr!$O76</f>
        <v>33.677905897790247</v>
      </c>
      <c r="I70" s="86">
        <f>Hydro100Yr!$I76</f>
        <v>402</v>
      </c>
      <c r="J70" s="86">
        <f>Hydro100Yr!$O76</f>
        <v>50.133937310082409</v>
      </c>
      <c r="K70" s="70"/>
      <c r="L70" s="70"/>
    </row>
    <row r="71" spans="1:12" x14ac:dyDescent="0.2">
      <c r="A71" s="82">
        <f>Hydro2Yr!$I77</f>
        <v>408</v>
      </c>
      <c r="B71" s="82">
        <f>Hydro2Yr!$O77</f>
        <v>3.3640869315158088</v>
      </c>
      <c r="C71" s="84">
        <f>Hydro5Yr!$I77</f>
        <v>408</v>
      </c>
      <c r="D71" s="84">
        <f>Hydro5Yr!$O77</f>
        <v>11.145177106943677</v>
      </c>
      <c r="E71" s="88">
        <f>Hydro10Yr!$I77</f>
        <v>408</v>
      </c>
      <c r="F71" s="88">
        <f>Hydro10Yr!$O77</f>
        <v>19.421187759685694</v>
      </c>
      <c r="G71" s="85">
        <f>Hydro25Yr!$I77</f>
        <v>408</v>
      </c>
      <c r="H71" s="85">
        <f>Hydro25Yr!$O77</f>
        <v>32.51101838659158</v>
      </c>
      <c r="I71" s="86">
        <f>Hydro100Yr!$I77</f>
        <v>408</v>
      </c>
      <c r="J71" s="86">
        <f>Hydro100Yr!$O77</f>
        <v>48.460481944834839</v>
      </c>
      <c r="K71" s="70"/>
      <c r="L71" s="70"/>
    </row>
    <row r="72" spans="1:12" x14ac:dyDescent="0.2">
      <c r="A72" s="82">
        <f>Hydro2Yr!$I78</f>
        <v>414</v>
      </c>
      <c r="B72" s="82">
        <f>Hydro2Yr!$O78</f>
        <v>3.1607323948159838</v>
      </c>
      <c r="C72" s="84">
        <f>Hydro5Yr!$I78</f>
        <v>414</v>
      </c>
      <c r="D72" s="84">
        <f>Hydro5Yr!$O78</f>
        <v>10.628370812479616</v>
      </c>
      <c r="E72" s="88">
        <f>Hydro10Yr!$I78</f>
        <v>414</v>
      </c>
      <c r="F72" s="88">
        <f>Hydro10Yr!$O78</f>
        <v>18.642650939190087</v>
      </c>
      <c r="G72" s="85">
        <f>Hydro25Yr!$I78</f>
        <v>414</v>
      </c>
      <c r="H72" s="85">
        <f>Hydro25Yr!$O78</f>
        <v>31.384561728425247</v>
      </c>
      <c r="I72" s="86">
        <f>Hydro100Yr!$I78</f>
        <v>414</v>
      </c>
      <c r="J72" s="86">
        <f>Hydro100Yr!$O78</f>
        <v>46.842886003556977</v>
      </c>
      <c r="K72" s="70"/>
      <c r="L72" s="70"/>
    </row>
    <row r="73" spans="1:12" x14ac:dyDescent="0.2">
      <c r="A73" s="82">
        <f>Hydro2Yr!$I79</f>
        <v>420</v>
      </c>
      <c r="B73" s="82">
        <f>Hydro2Yr!$O79</f>
        <v>2.9696703667338764</v>
      </c>
      <c r="C73" s="84">
        <f>Hydro5Yr!$I79</f>
        <v>420</v>
      </c>
      <c r="D73" s="84">
        <f>Hydro5Yr!$O79</f>
        <v>10.135529031404159</v>
      </c>
      <c r="E73" s="88">
        <f>Hydro10Yr!$I79</f>
        <v>420</v>
      </c>
      <c r="F73" s="88">
        <f>Hydro10Yr!$O79</f>
        <v>17.895323310859638</v>
      </c>
      <c r="G73" s="85">
        <f>Hydro25Yr!$I79</f>
        <v>420</v>
      </c>
      <c r="H73" s="85">
        <f>Hydro25Yr!$O79</f>
        <v>30.297135056574295</v>
      </c>
      <c r="I73" s="86">
        <f>Hydro100Yr!$I79</f>
        <v>420</v>
      </c>
      <c r="J73" s="86">
        <f>Hydro100Yr!$O79</f>
        <v>45.279284915904746</v>
      </c>
      <c r="K73" s="70"/>
      <c r="L73" s="70"/>
    </row>
    <row r="74" spans="1:12" x14ac:dyDescent="0.2">
      <c r="A74" s="82">
        <f>Hydro2Yr!$I80</f>
        <v>426</v>
      </c>
      <c r="B74" s="82">
        <f>Hydro2Yr!$O80</f>
        <v>2.79015778163363</v>
      </c>
      <c r="C74" s="84">
        <f>Hydro5Yr!$I80</f>
        <v>426</v>
      </c>
      <c r="D74" s="84">
        <f>Hydro5Yr!$O80</f>
        <v>9.665540519701695</v>
      </c>
      <c r="E74" s="88">
        <f>Hydro10Yr!$I80</f>
        <v>426</v>
      </c>
      <c r="F74" s="88">
        <f>Hydro10Yr!$O80</f>
        <v>17.177953792343491</v>
      </c>
      <c r="G74" s="85">
        <f>Hydro25Yr!$I80</f>
        <v>426</v>
      </c>
      <c r="H74" s="85">
        <f>Hydro25Yr!$O80</f>
        <v>29.24738604219344</v>
      </c>
      <c r="I74" s="86">
        <f>Hydro100Yr!$I80</f>
        <v>426</v>
      </c>
      <c r="J74" s="86">
        <f>Hydro100Yr!$O80</f>
        <v>43.767876350317039</v>
      </c>
      <c r="K74" s="70"/>
      <c r="L74" s="70"/>
    </row>
    <row r="75" spans="1:12" x14ac:dyDescent="0.2">
      <c r="A75" s="82">
        <f>Hydro2Yr!$I81</f>
        <v>432</v>
      </c>
      <c r="B75" s="82">
        <f>Hydro2Yr!$O81</f>
        <v>2.6214964911990628</v>
      </c>
      <c r="C75" s="84">
        <f>Hydro5Yr!$I81</f>
        <v>432</v>
      </c>
      <c r="D75" s="84">
        <f>Hydro5Yr!$O81</f>
        <v>9.2173455621835103</v>
      </c>
      <c r="E75" s="88">
        <f>Hydro10Yr!$I81</f>
        <v>432</v>
      </c>
      <c r="F75" s="88">
        <f>Hydro10Yr!$O81</f>
        <v>16.489341453407537</v>
      </c>
      <c r="G75" s="85">
        <f>Hydro25Yr!$I81</f>
        <v>432</v>
      </c>
      <c r="H75" s="85">
        <f>Hydro25Yr!$O81</f>
        <v>28.234009212546752</v>
      </c>
      <c r="I75" s="86">
        <f>Hydro100Yr!$I81</f>
        <v>432</v>
      </c>
      <c r="J75" s="86">
        <f>Hydro100Yr!$O81</f>
        <v>42.306918136504429</v>
      </c>
      <c r="K75" s="70"/>
      <c r="L75" s="70"/>
    </row>
    <row r="76" spans="1:12" x14ac:dyDescent="0.2">
      <c r="A76" s="82">
        <f>Hydro2Yr!$I82</f>
        <v>438</v>
      </c>
      <c r="B76" s="82">
        <f>Hydro2Yr!$O82</f>
        <v>2.4630305492420308</v>
      </c>
      <c r="C76" s="84">
        <f>Hydro5Yr!$I82</f>
        <v>438</v>
      </c>
      <c r="D76" s="84">
        <f>Hydro5Yr!$O82</f>
        <v>8.7899335830756211</v>
      </c>
      <c r="E76" s="88">
        <f>Hydro10Yr!$I82</f>
        <v>438</v>
      </c>
      <c r="F76" s="88">
        <f>Hydro10Yr!$O82</f>
        <v>15.828333505487368</v>
      </c>
      <c r="G76" s="85">
        <f>Hydro25Yr!$I82</f>
        <v>438</v>
      </c>
      <c r="H76" s="85">
        <f>Hydro25Yr!$O82</f>
        <v>27.255744327515668</v>
      </c>
      <c r="I76" s="86">
        <f>Hydro100Yr!$I82</f>
        <v>438</v>
      </c>
      <c r="J76" s="86">
        <f>Hydro100Yr!$O82</f>
        <v>40.894726257284411</v>
      </c>
      <c r="K76" s="70"/>
      <c r="L76" s="70"/>
    </row>
    <row r="77" spans="1:12" x14ac:dyDescent="0.2">
      <c r="A77" s="82">
        <f>Hydro2Yr!$I83</f>
        <v>444</v>
      </c>
      <c r="B77" s="82">
        <f>Hydro2Yr!$O83</f>
        <v>2.31414366064045</v>
      </c>
      <c r="C77" s="84">
        <f>Hydro5Yr!$I83</f>
        <v>444</v>
      </c>
      <c r="D77" s="84">
        <f>Hydro5Yr!$O83</f>
        <v>8.3823408674045243</v>
      </c>
      <c r="E77" s="88">
        <f>Hydro10Yr!$I83</f>
        <v>444</v>
      </c>
      <c r="F77" s="88">
        <f>Hydro10Yr!$O83</f>
        <v>15.193823371833949</v>
      </c>
      <c r="G77" s="85">
        <f>Hydro25Yr!$I83</f>
        <v>444</v>
      </c>
      <c r="H77" s="85">
        <f>Hydro25Yr!$O83</f>
        <v>26.311374812358565</v>
      </c>
      <c r="I77" s="86">
        <f>Hydro100Yr!$I83</f>
        <v>444</v>
      </c>
      <c r="J77" s="86">
        <f>Hydro100Yr!$O83</f>
        <v>39.529672907448642</v>
      </c>
      <c r="K77" s="70"/>
      <c r="L77" s="70"/>
    </row>
    <row r="78" spans="1:12" x14ac:dyDescent="0.2">
      <c r="A78" s="82">
        <f>Hydro2Yr!$I84</f>
        <v>450</v>
      </c>
      <c r="B78" s="82">
        <f>Hydro2Yr!$O84</f>
        <v>2.1742567844846303</v>
      </c>
      <c r="C78" s="84">
        <f>Hydro5Yr!$I84</f>
        <v>450</v>
      </c>
      <c r="D78" s="84">
        <f>Hydro5Yr!$O84</f>
        <v>7.9936483880432929</v>
      </c>
      <c r="E78" s="88">
        <f>Hydro10Yr!$I84</f>
        <v>450</v>
      </c>
      <c r="F78" s="88">
        <f>Hydro10Yr!$O84</f>
        <v>14.584748835021443</v>
      </c>
      <c r="G78" s="85">
        <f>Hydro25Yr!$I84</f>
        <v>450</v>
      </c>
      <c r="H78" s="85">
        <f>Hydro25Yr!$O84</f>
        <v>25.399726244772793</v>
      </c>
      <c r="I78" s="86">
        <f>Hydro100Yr!$I84</f>
        <v>450</v>
      </c>
      <c r="J78" s="86">
        <f>Hydro100Yr!$O84</f>
        <v>38.21018461742463</v>
      </c>
      <c r="K78" s="70"/>
      <c r="L78" s="70"/>
    </row>
    <row r="79" spans="1:12" x14ac:dyDescent="0.2">
      <c r="A79" s="82">
        <f>Hydro2Yr!$I85</f>
        <v>456</v>
      </c>
      <c r="B79" s="82">
        <f>Hydro2Yr!$O85</f>
        <v>2.0428258821101486</v>
      </c>
      <c r="C79" s="84">
        <f>Hydro5Yr!$I85</f>
        <v>456</v>
      </c>
      <c r="D79" s="84">
        <f>Hydro5Yr!$O85</f>
        <v>7.6229797335183305</v>
      </c>
      <c r="E79" s="88">
        <f>Hydro10Yr!$I85</f>
        <v>456</v>
      </c>
      <c r="F79" s="88">
        <f>Hydro10Yr!$O85</f>
        <v>14.000090258715696</v>
      </c>
      <c r="G79" s="85">
        <f>Hydro25Yr!$I85</f>
        <v>456</v>
      </c>
      <c r="H79" s="85">
        <f>Hydro25Yr!$O85</f>
        <v>24.519664894377627</v>
      </c>
      <c r="I79" s="86">
        <f>Hydro100Yr!$I85</f>
        <v>456</v>
      </c>
      <c r="J79" s="86">
        <f>Hydro100Yr!$O85</f>
        <v>36.934740439568863</v>
      </c>
      <c r="K79" s="70"/>
      <c r="L79" s="70"/>
    </row>
    <row r="80" spans="1:12" x14ac:dyDescent="0.2">
      <c r="A80" s="82">
        <f>Hydro2Yr!$I86</f>
        <v>462</v>
      </c>
      <c r="B80" s="82">
        <f>Hydro2Yr!$O86</f>
        <v>1.91933980125916</v>
      </c>
      <c r="C80" s="84">
        <f>Hydro5Yr!$I86</f>
        <v>462</v>
      </c>
      <c r="D80" s="84">
        <f>Hydro5Yr!$O86</f>
        <v>7.2694991319045812</v>
      </c>
      <c r="E80" s="88">
        <f>Hydro10Yr!$I86</f>
        <v>462</v>
      </c>
      <c r="F80" s="88">
        <f>Hydro10Yr!$O86</f>
        <v>13.438868880726794</v>
      </c>
      <c r="G80" s="85">
        <f>Hydro25Yr!$I86</f>
        <v>462</v>
      </c>
      <c r="H80" s="85">
        <f>Hydro25Yr!$O86</f>
        <v>23.670096312801906</v>
      </c>
      <c r="I80" s="86">
        <f>Hydro100Yr!$I86</f>
        <v>462</v>
      </c>
      <c r="J80" s="86">
        <f>Hydro100Yr!$O86</f>
        <v>35.701870195001149</v>
      </c>
      <c r="K80" s="70"/>
      <c r="L80" s="70"/>
    </row>
    <row r="81" spans="1:12" x14ac:dyDescent="0.2">
      <c r="A81" s="82">
        <f>Hydro2Yr!$I87</f>
        <v>468</v>
      </c>
      <c r="B81" s="82">
        <f>Hydro2Yr!$O87</f>
        <v>1.8033182881412682</v>
      </c>
      <c r="C81" s="84">
        <f>Hydro5Yr!$I87</f>
        <v>468</v>
      </c>
      <c r="D81" s="84">
        <f>Hydro5Yr!$O87</f>
        <v>6.9324095663535195</v>
      </c>
      <c r="E81" s="88">
        <f>Hydro10Yr!$I87</f>
        <v>468</v>
      </c>
      <c r="F81" s="88">
        <f>Hydro10Yr!$O87</f>
        <v>12.900145174487955</v>
      </c>
      <c r="G81" s="85">
        <f>Hydro25Yr!$I87</f>
        <v>468</v>
      </c>
      <c r="H81" s="85">
        <f>Hydro25Yr!$O87</f>
        <v>22.849963972623033</v>
      </c>
      <c r="I81" s="86">
        <f>Hydro100Yr!$I87</f>
        <v>468</v>
      </c>
      <c r="J81" s="86">
        <f>Hydro100Yr!$O87</f>
        <v>34.510152778958869</v>
      </c>
      <c r="K81" s="70"/>
      <c r="L81" s="70"/>
    </row>
    <row r="82" spans="1:12" x14ac:dyDescent="0.2">
      <c r="A82" s="82">
        <f>Hydro2Yr!$I88</f>
        <v>474</v>
      </c>
      <c r="B82" s="82">
        <f>Hydro2Yr!$O88</f>
        <v>1.6943101196626822</v>
      </c>
      <c r="C82" s="84">
        <f>Hydro5Yr!$I88</f>
        <v>474</v>
      </c>
      <c r="D82" s="84">
        <f>Hydro5Yr!$O88</f>
        <v>6.6109509780048183</v>
      </c>
      <c r="E82" s="88">
        <f>Hydro10Yr!$I88</f>
        <v>474</v>
      </c>
      <c r="F82" s="88">
        <f>Hydro10Yr!$O88</f>
        <v>12.383017276217736</v>
      </c>
      <c r="G82" s="85">
        <f>Hydro25Yr!$I88</f>
        <v>474</v>
      </c>
      <c r="H82" s="85">
        <f>Hydro25Yr!$O88</f>
        <v>22.058247953464505</v>
      </c>
      <c r="I82" s="86">
        <f>Hydro100Yr!$I88</f>
        <v>474</v>
      </c>
      <c r="J82" s="86">
        <f>Hydro100Yr!$O88</f>
        <v>33.358214522718036</v>
      </c>
      <c r="K82" s="70"/>
      <c r="L82" s="70"/>
    </row>
    <row r="83" spans="1:12" x14ac:dyDescent="0.2">
      <c r="A83" s="82">
        <f>Hydro2Yr!$I89</f>
        <v>480</v>
      </c>
      <c r="B83" s="82">
        <f>Hydro2Yr!$O89</f>
        <v>1.5918913485595889</v>
      </c>
      <c r="C83" s="84">
        <f>Hydro5Yr!$I89</f>
        <v>480</v>
      </c>
      <c r="D83" s="84">
        <f>Hydro5Yr!$O89</f>
        <v>6.3043985522297659</v>
      </c>
      <c r="E83" s="88">
        <f>Hydro10Yr!$I89</f>
        <v>480</v>
      </c>
      <c r="F83" s="88">
        <f>Hydro10Yr!$O89</f>
        <v>11.886619475132647</v>
      </c>
      <c r="G83" s="85">
        <f>Hydro25Yr!$I89</f>
        <v>480</v>
      </c>
      <c r="H83" s="85">
        <f>Hydro25Yr!$O89</f>
        <v>21.293963673618283</v>
      </c>
      <c r="I83" s="86">
        <f>Hydro100Yr!$I89</f>
        <v>480</v>
      </c>
      <c r="J83" s="86">
        <f>Hydro100Yr!$O89</f>
        <v>32.244727610193095</v>
      </c>
      <c r="K83" s="70"/>
      <c r="L83" s="70"/>
    </row>
    <row r="84" spans="1:12" x14ac:dyDescent="0.2">
      <c r="A84" s="82">
        <f>Hydro2Yr!$I90</f>
        <v>486</v>
      </c>
      <c r="B84" s="82">
        <f>Hydro2Yr!$O90</f>
        <v>1.4956636546108693</v>
      </c>
      <c r="C84" s="84">
        <f>Hydro5Yr!$I90</f>
        <v>486</v>
      </c>
      <c r="D84" s="84">
        <f>Hydro5Yr!$O90</f>
        <v>6.0120610843421955</v>
      </c>
      <c r="E84" s="88">
        <f>Hydro10Yr!$I90</f>
        <v>486</v>
      </c>
      <c r="F84" s="88">
        <f>Hydro10Yr!$O90</f>
        <v>11.410120764182512</v>
      </c>
      <c r="G84" s="85">
        <f>Hydro25Yr!$I90</f>
        <v>486</v>
      </c>
      <c r="H84" s="85">
        <f>Hydro25Yr!$O90</f>
        <v>20.556160665614335</v>
      </c>
      <c r="I84" s="86">
        <f>Hydro100Yr!$I90</f>
        <v>486</v>
      </c>
      <c r="J84" s="86">
        <f>Hydro100Yr!$O90</f>
        <v>31.168408547389856</v>
      </c>
      <c r="K84" s="70"/>
      <c r="L84" s="70"/>
    </row>
    <row r="85" spans="1:12" x14ac:dyDescent="0.2">
      <c r="A85" s="82">
        <f>Hydro2Yr!$I91</f>
        <v>492</v>
      </c>
      <c r="B85" s="82">
        <f>Hydro2Yr!$O91</f>
        <v>1.4052527955177867</v>
      </c>
      <c r="C85" s="84">
        <f>Hydro5Yr!$I91</f>
        <v>492</v>
      </c>
      <c r="D85" s="84">
        <f>Hydro5Yr!$O91</f>
        <v>5.7332794210921181</v>
      </c>
      <c r="E85" s="88">
        <f>Hydro10Yr!$I91</f>
        <v>492</v>
      </c>
      <c r="F85" s="88">
        <f>Hydro10Yr!$O91</f>
        <v>10.952723448882507</v>
      </c>
      <c r="G85" s="85">
        <f>Hydro25Yr!$I91</f>
        <v>492</v>
      </c>
      <c r="H85" s="85">
        <f>Hydro25Yr!$O91</f>
        <v>19.843921394214963</v>
      </c>
      <c r="I85" s="86">
        <f>Hydro100Yr!$I91</f>
        <v>492</v>
      </c>
      <c r="J85" s="86">
        <f>Hydro100Yr!$O91</f>
        <v>30.128016682947781</v>
      </c>
      <c r="K85" s="70"/>
      <c r="L85" s="70"/>
    </row>
    <row r="86" spans="1:12" x14ac:dyDescent="0.2">
      <c r="A86" s="82">
        <f>Hydro2Yr!$I92</f>
        <v>498</v>
      </c>
      <c r="B86" s="82">
        <f>Hydro2Yr!$O92</f>
        <v>1.3203071514259155</v>
      </c>
      <c r="C86" s="84">
        <f>Hydro5Yr!$I92</f>
        <v>498</v>
      </c>
      <c r="D86" s="84">
        <f>Hydro5Yr!$O92</f>
        <v>5.4674249744278569</v>
      </c>
      <c r="E86" s="88">
        <f>Hydro10Yr!$I92</f>
        <v>498</v>
      </c>
      <c r="F86" s="88">
        <f>Hydro10Yr!$O92</f>
        <v>10.51366181191295</v>
      </c>
      <c r="G86" s="85">
        <f>Hydro25Yr!$I92</f>
        <v>498</v>
      </c>
      <c r="H86" s="85">
        <f>Hydro25Yr!$O92</f>
        <v>19.156360115363672</v>
      </c>
      <c r="I86" s="86">
        <f>Hydro100Yr!$I92</f>
        <v>498</v>
      </c>
      <c r="J86" s="86">
        <f>Hydro100Yr!$O92</f>
        <v>29.122352778066148</v>
      </c>
      <c r="K86" s="70"/>
      <c r="L86" s="70"/>
    </row>
    <row r="87" spans="1:12" x14ac:dyDescent="0.2">
      <c r="A87" s="82">
        <f>Hydro2Yr!$I93</f>
        <v>504</v>
      </c>
      <c r="B87" s="82">
        <f>Hydro2Yr!$O93</f>
        <v>1.2404963574287766</v>
      </c>
      <c r="C87" s="84">
        <f>Hydro5Yr!$I93</f>
        <v>504</v>
      </c>
      <c r="D87" s="84">
        <f>Hydro5Yr!$O93</f>
        <v>5.2138983041756735</v>
      </c>
      <c r="E87" s="88">
        <f>Hydro10Yr!$I93</f>
        <v>504</v>
      </c>
      <c r="F87" s="88">
        <f>Hydro10Yr!$O93</f>
        <v>10.092200831251223</v>
      </c>
      <c r="G87" s="85">
        <f>Hydro25Yr!$I93</f>
        <v>504</v>
      </c>
      <c r="H87" s="85">
        <f>Hydro25Yr!$O93</f>
        <v>18.492621774669832</v>
      </c>
      <c r="I87" s="86">
        <f>Hydro100Yr!$I93</f>
        <v>504</v>
      </c>
      <c r="J87" s="86">
        <f>Hydro100Yr!$O93</f>
        <v>28.150257624165551</v>
      </c>
      <c r="K87" s="70"/>
      <c r="L87" s="70"/>
    </row>
    <row r="88" spans="1:12" x14ac:dyDescent="0.2">
      <c r="A88" s="82">
        <f>Hydro2Yr!$I94</f>
        <v>510</v>
      </c>
      <c r="B88" s="82">
        <f>Hydro2Yr!$O94</f>
        <v>1.1655100187347629</v>
      </c>
      <c r="C88" s="84">
        <f>Hydro5Yr!$I94</f>
        <v>510</v>
      </c>
      <c r="D88" s="84">
        <f>Hydro5Yr!$O94</f>
        <v>4.9721277664410435</v>
      </c>
      <c r="E88" s="88">
        <f>Hydro10Yr!$I94</f>
        <v>510</v>
      </c>
      <c r="F88" s="88">
        <f>Hydro10Yr!$O94</f>
        <v>9.6876349496898939</v>
      </c>
      <c r="G88" s="85">
        <f>Hydro25Yr!$I94</f>
        <v>510</v>
      </c>
      <c r="H88" s="85">
        <f>Hydro25Yr!$O94</f>
        <v>17.851880944059008</v>
      </c>
      <c r="I88" s="86">
        <f>Hydro100Yr!$I94</f>
        <v>510</v>
      </c>
      <c r="J88" s="86">
        <f>Hydro100Yr!$O94</f>
        <v>27.210610706691387</v>
      </c>
      <c r="K88" s="70"/>
      <c r="L88" s="70"/>
    </row>
    <row r="89" spans="1:12" x14ac:dyDescent="0.2">
      <c r="A89" s="82">
        <f>Hydro2Yr!$I95</f>
        <v>516</v>
      </c>
      <c r="B89" s="82">
        <f>Hydro2Yr!$O95</f>
        <v>1.0950565035005373</v>
      </c>
      <c r="C89" s="84">
        <f>Hydro5Yr!$I95</f>
        <v>516</v>
      </c>
      <c r="D89" s="84">
        <f>Hydro5Yr!$O95</f>
        <v>4.7415682246841619</v>
      </c>
      <c r="E89" s="88">
        <f>Hydro10Yr!$I95</f>
        <v>516</v>
      </c>
      <c r="F89" s="88">
        <f>Hydro10Yr!$O95</f>
        <v>9.2992868936812059</v>
      </c>
      <c r="G89" s="85">
        <f>Hydro25Yr!$I95</f>
        <v>516</v>
      </c>
      <c r="H89" s="85">
        <f>Hydro25Yr!$O95</f>
        <v>17.233340795266837</v>
      </c>
      <c r="I89" s="86">
        <f>Hydro100Yr!$I95</f>
        <v>516</v>
      </c>
      <c r="J89" s="86">
        <f>Hydro100Yr!$O95</f>
        <v>26.302328913519347</v>
      </c>
      <c r="K89" s="70"/>
      <c r="L89" s="70"/>
    </row>
    <row r="90" spans="1:12" x14ac:dyDescent="0.2">
      <c r="A90" s="82">
        <f>Hydro2Yr!$I96</f>
        <v>522</v>
      </c>
      <c r="B90" s="82">
        <f>Hydro2Yr!$O96</f>
        <v>1.0288618086359971</v>
      </c>
      <c r="C90" s="84">
        <f>Hydro5Yr!$I96</f>
        <v>522</v>
      </c>
      <c r="D90" s="84">
        <f>Hydro5Yr!$O96</f>
        <v>4.5216998205633496</v>
      </c>
      <c r="E90" s="88">
        <f>Hydro10Yr!$I96</f>
        <v>522</v>
      </c>
      <c r="F90" s="88">
        <f>Hydro10Yr!$O96</f>
        <v>8.9265065395305037</v>
      </c>
      <c r="G90" s="85">
        <f>Hydro25Yr!$I96</f>
        <v>522</v>
      </c>
      <c r="H90" s="85">
        <f>Hydro25Yr!$O96</f>
        <v>16.636232108899634</v>
      </c>
      <c r="I90" s="86">
        <f>Hydro100Yr!$I96</f>
        <v>522</v>
      </c>
      <c r="J90" s="86">
        <f>Hydro100Yr!$O96</f>
        <v>25.424365286473773</v>
      </c>
      <c r="K90" s="70"/>
      <c r="L90" s="70"/>
    </row>
    <row r="91" spans="1:12" x14ac:dyDescent="0.2">
      <c r="A91" s="82">
        <f>Hydro2Yr!$I97</f>
        <v>528</v>
      </c>
      <c r="B91" s="82">
        <f>Hydro2Yr!$O97</f>
        <v>0.9666684941698197</v>
      </c>
      <c r="C91" s="84">
        <f>Hydro5Yr!$I97</f>
        <v>528</v>
      </c>
      <c r="D91" s="84">
        <f>Hydro5Yr!$O97</f>
        <v>4.3120268017749543</v>
      </c>
      <c r="E91" s="88">
        <f>Hydro10Yr!$I97</f>
        <v>528</v>
      </c>
      <c r="F91" s="88">
        <f>Hydro10Yr!$O97</f>
        <v>8.5686698250405051</v>
      </c>
      <c r="G91" s="85">
        <f>Hydro25Yr!$I97</f>
        <v>528</v>
      </c>
      <c r="H91" s="85">
        <f>Hydro25Yr!$O97</f>
        <v>16.059812317829685</v>
      </c>
      <c r="I91" s="86">
        <f>Hydro100Yr!$I97</f>
        <v>528</v>
      </c>
      <c r="J91" s="86">
        <f>Hydro100Yr!$O97</f>
        <v>24.575707814519973</v>
      </c>
      <c r="K91" s="70"/>
      <c r="L91" s="70"/>
    </row>
    <row r="92" spans="1:12" x14ac:dyDescent="0.2">
      <c r="A92" s="82">
        <f>Hydro2Yr!$I98</f>
        <v>534</v>
      </c>
      <c r="B92" s="82">
        <f>Hydro2Yr!$O98</f>
        <v>0.90823468203118873</v>
      </c>
      <c r="C92" s="84">
        <f>Hydro5Yr!$I98</f>
        <v>534</v>
      </c>
      <c r="D92" s="84">
        <f>Hydro5Yr!$O98</f>
        <v>4.1120764042468076</v>
      </c>
      <c r="E92" s="88">
        <f>Hydro10Yr!$I98</f>
        <v>534</v>
      </c>
      <c r="F92" s="88">
        <f>Hydro10Yr!$O98</f>
        <v>8.2251777047845422</v>
      </c>
      <c r="G92" s="85">
        <f>Hydro25Yr!$I98</f>
        <v>534</v>
      </c>
      <c r="H92" s="85">
        <f>Hydro25Yr!$O98</f>
        <v>15.503364583735269</v>
      </c>
      <c r="I92" s="86">
        <f>Hydro100Yr!$I98</f>
        <v>534</v>
      </c>
      <c r="J92" s="86">
        <f>Hydro100Yr!$O98</f>
        <v>23.755378267239539</v>
      </c>
      <c r="K92" s="70"/>
      <c r="L92" s="70"/>
    </row>
    <row r="93" spans="1:12" x14ac:dyDescent="0.2">
      <c r="A93" s="82">
        <f>Hydro2Yr!$I99</f>
        <v>540</v>
      </c>
      <c r="B93" s="82">
        <f>Hydro2Yr!$O99</f>
        <v>0.85333311535379452</v>
      </c>
      <c r="C93" s="84">
        <f>Hydro5Yr!$I99</f>
        <v>540</v>
      </c>
      <c r="D93" s="84">
        <f>Hydro5Yr!$O99</f>
        <v>3.9213977861647424</v>
      </c>
      <c r="E93" s="88">
        <f>Hydro10Yr!$I99</f>
        <v>540</v>
      </c>
      <c r="F93" s="88">
        <f>Hydro10Yr!$O99</f>
        <v>7.895455147259673</v>
      </c>
      <c r="G93" s="85">
        <f>Hydro25Yr!$I99</f>
        <v>540</v>
      </c>
      <c r="H93" s="85">
        <f>Hydro25Yr!$O99</f>
        <v>14.966196905637226</v>
      </c>
      <c r="I93" s="86">
        <f>Hydro100Yr!$I99</f>
        <v>540</v>
      </c>
      <c r="J93" s="86">
        <f>Hydro100Yr!$O99</f>
        <v>22.962431067243681</v>
      </c>
      <c r="K93" s="70"/>
      <c r="L93" s="70"/>
    </row>
    <row r="94" spans="1:12" x14ac:dyDescent="0.2">
      <c r="A94" s="82">
        <f>Hydro2Yr!$I100</f>
        <v>546</v>
      </c>
      <c r="B94" s="82">
        <f>Hydro2Yr!$O100</f>
        <v>0.8017502746436721</v>
      </c>
      <c r="C94" s="84">
        <f>Hydro5Yr!$I100</f>
        <v>546</v>
      </c>
      <c r="D94" s="84">
        <f>Hydro5Yr!$O100</f>
        <v>3.7395610114288145</v>
      </c>
      <c r="E94" s="88">
        <f>Hydro10Yr!$I100</f>
        <v>546</v>
      </c>
      <c r="F94" s="88">
        <f>Hydro10Yr!$O100</f>
        <v>7.5789501722409502</v>
      </c>
      <c r="G94" s="85">
        <f>Hydro25Yr!$I100</f>
        <v>546</v>
      </c>
      <c r="H94" s="85">
        <f>Hydro25Yr!$O100</f>
        <v>14.447641259323285</v>
      </c>
      <c r="I94" s="86">
        <f>Hydro100Yr!$I100</f>
        <v>546</v>
      </c>
      <c r="J94" s="86">
        <f>Hydro100Yr!$O100</f>
        <v>22.195952200225211</v>
      </c>
      <c r="K94" s="70"/>
      <c r="L94" s="70"/>
    </row>
    <row r="95" spans="1:12" x14ac:dyDescent="0.2">
      <c r="A95" s="82">
        <f>Hydro2Yr!$I101</f>
        <v>552</v>
      </c>
      <c r="B95" s="82">
        <f>Hydro2Yr!$O101</f>
        <v>0.75328554737348363</v>
      </c>
      <c r="C95" s="84">
        <f>Hydro5Yr!$I101</f>
        <v>552</v>
      </c>
      <c r="D95" s="84">
        <f>Hydro5Yr!$O101</f>
        <v>3.5661560802469943</v>
      </c>
      <c r="E95" s="88">
        <f>Hydro10Yr!$I101</f>
        <v>552</v>
      </c>
      <c r="F95" s="88">
        <f>Hydro10Yr!$O101</f>
        <v>7.2751329267252451</v>
      </c>
      <c r="G95" s="85">
        <f>Hydro25Yr!$I101</f>
        <v>552</v>
      </c>
      <c r="H95" s="85">
        <f>Hydro25Yr!$O101</f>
        <v>13.947052766590151</v>
      </c>
      <c r="I95" s="86">
        <f>Hydro100Yr!$I101</f>
        <v>552</v>
      </c>
      <c r="J95" s="86">
        <f>Hydro100Yr!$O101</f>
        <v>21.455058161392635</v>
      </c>
      <c r="K95" s="70"/>
      <c r="L95" s="70"/>
    </row>
    <row r="96" spans="1:12" x14ac:dyDescent="0.2">
      <c r="A96" s="82">
        <f>Hydro2Yr!$I102</f>
        <v>558</v>
      </c>
      <c r="B96" s="82">
        <f>Hydro2Yr!$O102</f>
        <v>0.7077504477737272</v>
      </c>
      <c r="C96" s="84">
        <f>Hydro5Yr!$I102</f>
        <v>558</v>
      </c>
      <c r="D96" s="84">
        <f>Hydro5Yr!$O102</f>
        <v>3.4007920046806497</v>
      </c>
      <c r="E96" s="88">
        <f>Hydro10Yr!$I102</f>
        <v>558</v>
      </c>
      <c r="F96" s="88">
        <f>Hydro10Yr!$O102</f>
        <v>6.9834947979176585</v>
      </c>
      <c r="G96" s="85">
        <f>Hydro25Yr!$I102</f>
        <v>558</v>
      </c>
      <c r="H96" s="85">
        <f>Hydro25Yr!$O102</f>
        <v>13.463808893269892</v>
      </c>
      <c r="I96" s="86">
        <f>Hydro100Yr!$I102</f>
        <v>558</v>
      </c>
      <c r="J96" s="86">
        <f>Hydro100Yr!$O102</f>
        <v>20.738894937071912</v>
      </c>
      <c r="K96" s="70"/>
      <c r="L96" s="70"/>
    </row>
    <row r="97" spans="1:12" x14ac:dyDescent="0.2">
      <c r="A97" s="82">
        <f>Hydro2Yr!$I103</f>
        <v>564</v>
      </c>
      <c r="B97" s="82">
        <f>Hydro2Yr!$O103</f>
        <v>0.6649678837865155</v>
      </c>
      <c r="C97" s="84">
        <f>Hydro5Yr!$I103</f>
        <v>564</v>
      </c>
      <c r="D97" s="84">
        <f>Hydro5Yr!$O103</f>
        <v>3.2430959270573498</v>
      </c>
      <c r="E97" s="88">
        <f>Hydro10Yr!$I103</f>
        <v>564</v>
      </c>
      <c r="F97" s="88">
        <f>Hydro10Yr!$O103</f>
        <v>6.7035475617756841</v>
      </c>
      <c r="G97" s="85">
        <f>Hydro25Yr!$I103</f>
        <v>564</v>
      </c>
      <c r="H97" s="85">
        <f>Hydro25Yr!$O103</f>
        <v>12.997308675043643</v>
      </c>
      <c r="I97" s="86">
        <f>Hydro100Yr!$I103</f>
        <v>564</v>
      </c>
      <c r="J97" s="86">
        <f>Hydro100Yr!$O103</f>
        <v>20.046637020302036</v>
      </c>
      <c r="K97" s="70"/>
      <c r="L97" s="70"/>
    </row>
    <row r="98" spans="1:12" x14ac:dyDescent="0.2">
      <c r="A98" s="82">
        <f>Hydro2Yr!$I104</f>
        <v>570</v>
      </c>
      <c r="B98" s="82">
        <f>Hydro2Yr!$O104</f>
        <v>0.62477146833100394</v>
      </c>
      <c r="C98" s="84">
        <f>Hydro5Yr!$I104</f>
        <v>570</v>
      </c>
      <c r="D98" s="84">
        <f>Hydro5Yr!$O104</f>
        <v>3.0927122792632042</v>
      </c>
      <c r="E98" s="88">
        <f>Hydro10Yr!$I104</f>
        <v>570</v>
      </c>
      <c r="F98" s="88">
        <f>Hydro10Yr!$O104</f>
        <v>6.4348225656856251</v>
      </c>
      <c r="G98" s="85">
        <f>Hydro25Yr!$I104</f>
        <v>570</v>
      </c>
      <c r="H98" s="85">
        <f>Hydro25Yr!$O104</f>
        <v>12.546971970079516</v>
      </c>
      <c r="I98" s="86">
        <f>Hydro100Yr!$I104</f>
        <v>570</v>
      </c>
      <c r="J98" s="86">
        <f>Hydro100Yr!$O104</f>
        <v>19.377486459289766</v>
      </c>
      <c r="K98" s="70"/>
      <c r="L98" s="70"/>
    </row>
    <row r="99" spans="1:12" x14ac:dyDescent="0.2">
      <c r="A99" s="82">
        <f>Hydro2Yr!$I105</f>
        <v>576</v>
      </c>
      <c r="B99" s="82">
        <f>Hydro2Yr!$O105</f>
        <v>0.58700487220191</v>
      </c>
      <c r="C99" s="84">
        <f>Hydro5Yr!$I105</f>
        <v>576</v>
      </c>
      <c r="D99" s="84">
        <f>Hydro5Yr!$O105</f>
        <v>2.9493019810191594</v>
      </c>
      <c r="E99" s="88">
        <f>Hydro10Yr!$I105</f>
        <v>576</v>
      </c>
      <c r="F99" s="88">
        <f>Hydro10Yr!$O105</f>
        <v>6.1768699439030659</v>
      </c>
      <c r="G99" s="85">
        <f>Hydro25Yr!$I105</f>
        <v>576</v>
      </c>
      <c r="H99" s="85">
        <f>Hydro25Yr!$O105</f>
        <v>12.11223873756561</v>
      </c>
      <c r="I99" s="86">
        <f>Hydro100Yr!$I105</f>
        <v>576</v>
      </c>
      <c r="J99" s="86">
        <f>Hydro100Yr!$O105</f>
        <v>18.730671937626632</v>
      </c>
      <c r="K99" s="70"/>
      <c r="L99" s="70"/>
    </row>
    <row r="100" spans="1:12" x14ac:dyDescent="0.2">
      <c r="A100" s="82">
        <f>Hydro2Yr!$I106</f>
        <v>582</v>
      </c>
      <c r="B100" s="82">
        <f>Hydro2Yr!$O106</f>
        <v>0.55152121608444704</v>
      </c>
      <c r="C100" s="84">
        <f>Hydro5Yr!$I106</f>
        <v>582</v>
      </c>
      <c r="D100" s="84">
        <f>Hydro5Yr!$O106</f>
        <v>2.8125416753335366</v>
      </c>
      <c r="E100" s="88">
        <f>Hydro10Yr!$I106</f>
        <v>582</v>
      </c>
      <c r="F100" s="88">
        <f>Hydro10Yr!$O106</f>
        <v>5.929257864443982</v>
      </c>
      <c r="G100" s="85">
        <f>Hydro25Yr!$I106</f>
        <v>582</v>
      </c>
      <c r="H100" s="85">
        <f>Hydro25Yr!$O106</f>
        <v>11.692568341240587</v>
      </c>
      <c r="I100" s="86">
        <f>Hydro100Yr!$I106</f>
        <v>582</v>
      </c>
      <c r="J100" s="86">
        <f>Hydro100Yr!$O106</f>
        <v>18.105447885207948</v>
      </c>
      <c r="K100" s="70"/>
      <c r="L100" s="70"/>
    </row>
    <row r="101" spans="1:12" x14ac:dyDescent="0.2">
      <c r="A101" s="82">
        <f>Hydro2Yr!$I107</f>
        <v>588</v>
      </c>
      <c r="B101" s="82">
        <f>Hydro2Yr!$O107</f>
        <v>0.51818249932113114</v>
      </c>
      <c r="C101" s="84">
        <f>Hydro5Yr!$I107</f>
        <v>588</v>
      </c>
      <c r="D101" s="84">
        <f>Hydro5Yr!$O107</f>
        <v>2.6821229994069529</v>
      </c>
      <c r="E101" s="88">
        <f>Hydro10Yr!$I107</f>
        <v>588</v>
      </c>
      <c r="F101" s="88">
        <f>Hydro10Yr!$O107</f>
        <v>5.6915718061656628</v>
      </c>
      <c r="G101" s="85">
        <f>Hydro25Yr!$I107</f>
        <v>588</v>
      </c>
      <c r="H101" s="85">
        <f>Hydro25Yr!$O107</f>
        <v>11.287438877055994</v>
      </c>
      <c r="I101" s="86">
        <f>Hydro100Yr!$I107</f>
        <v>588</v>
      </c>
      <c r="J101" s="86">
        <f>Hydro100Yr!$O107</f>
        <v>17.501093618829213</v>
      </c>
      <c r="K101" s="70"/>
      <c r="L101" s="70"/>
    </row>
    <row r="102" spans="1:12" x14ac:dyDescent="0.2">
      <c r="A102" s="82">
        <f>Hydro2Yr!$I108</f>
        <v>594</v>
      </c>
      <c r="B102" s="82">
        <f>Hydro2Yr!$O108</f>
        <v>0.48685906320887734</v>
      </c>
      <c r="C102" s="84">
        <f>Hydro5Yr!$I108</f>
        <v>594</v>
      </c>
      <c r="D102" s="84">
        <f>Hydro5Yr!$O108</f>
        <v>2.5577518893456581</v>
      </c>
      <c r="E102" s="88">
        <f>Hydro10Yr!$I108</f>
        <v>594</v>
      </c>
      <c r="F102" s="88">
        <f>Hydro10Yr!$O108</f>
        <v>5.4634138648273591</v>
      </c>
      <c r="G102" s="85">
        <f>Hydro25Yr!$I108</f>
        <v>594</v>
      </c>
      <c r="H102" s="85">
        <f>Hydro25Yr!$O108</f>
        <v>10.896346524133914</v>
      </c>
      <c r="I102" s="86">
        <f>Hydro100Yr!$I108</f>
        <v>594</v>
      </c>
      <c r="J102" s="86">
        <f>Hydro100Yr!$O108</f>
        <v>16.916912511469036</v>
      </c>
      <c r="K102" s="70"/>
      <c r="L102" s="70"/>
    </row>
    <row r="103" spans="1:12" x14ac:dyDescent="0.2">
      <c r="A103" s="82">
        <f>Hydro2Yr!$I109</f>
        <v>600</v>
      </c>
      <c r="B103" s="82">
        <f>Hydro2Yr!$O109</f>
        <v>0.45742908673905397</v>
      </c>
      <c r="C103" s="84">
        <f>Hydro5Yr!$I109</f>
        <v>600</v>
      </c>
      <c r="D103" s="84">
        <f>Hydro5Yr!$O109</f>
        <v>2.4391479171155885</v>
      </c>
      <c r="E103" s="88">
        <f>Hydro10Yr!$I109</f>
        <v>600</v>
      </c>
      <c r="F103" s="88">
        <f>Hydro10Yr!$O109</f>
        <v>5.2444020869687673</v>
      </c>
      <c r="G103" s="85">
        <f>Hydro25Yr!$I109</f>
        <v>600</v>
      </c>
      <c r="H103" s="85">
        <f>Hydro25Yr!$O109</f>
        <v>10.518804918213009</v>
      </c>
      <c r="I103" s="86">
        <f>Hydro100Yr!$I109</f>
        <v>600</v>
      </c>
      <c r="J103" s="86">
        <f>Hydro100Yr!$O109</f>
        <v>16.352231189301097</v>
      </c>
      <c r="K103" s="70"/>
      <c r="L103" s="70"/>
    </row>
    <row r="104" spans="1:12" x14ac:dyDescent="0.2">
      <c r="A104" s="82">
        <f>Hydro2Yr!$I110</f>
        <v>606</v>
      </c>
      <c r="B104" s="82">
        <f>Hydro2Yr!$O110</f>
        <v>0.42977811281938455</v>
      </c>
      <c r="C104" s="84">
        <f>Hydro5Yr!$I110</f>
        <v>606</v>
      </c>
      <c r="D104" s="84">
        <f>Hydro5Yr!$O110</f>
        <v>2.3260436582421349</v>
      </c>
      <c r="E104" s="88">
        <f>Hydro10Yr!$I110</f>
        <v>606</v>
      </c>
      <c r="F104" s="88">
        <f>Hydro10Yr!$O110</f>
        <v>5.0341698304914084</v>
      </c>
      <c r="G104" s="85">
        <f>Hydro25Yr!$I110</f>
        <v>606</v>
      </c>
      <c r="H104" s="85">
        <f>Hydro25Yr!$O110</f>
        <v>10.15434454680365</v>
      </c>
      <c r="I104" s="86">
        <f>Hydro100Yr!$I110</f>
        <v>606</v>
      </c>
      <c r="J104" s="86">
        <f>Hydro100Yr!$O110</f>
        <v>15.806398755509763</v>
      </c>
      <c r="K104" s="70"/>
      <c r="L104" s="70"/>
    </row>
    <row r="105" spans="1:12" x14ac:dyDescent="0.2">
      <c r="A105" s="82">
        <f>Hydro2Yr!$I111</f>
        <v>612</v>
      </c>
      <c r="B105" s="82">
        <f>Hydro2Yr!$O111</f>
        <v>0.40379860313509408</v>
      </c>
      <c r="C105" s="84">
        <f>Hydro5Yr!$I111</f>
        <v>612</v>
      </c>
      <c r="D105" s="84">
        <f>Hydro5Yr!$O111</f>
        <v>2.2181840888299269</v>
      </c>
      <c r="E105" s="88">
        <f>Hydro10Yr!$I111</f>
        <v>612</v>
      </c>
      <c r="F105" s="88">
        <f>Hydro10Yr!$O111</f>
        <v>4.8323651508723167</v>
      </c>
      <c r="G105" s="85">
        <f>Hydro25Yr!$I111</f>
        <v>612</v>
      </c>
      <c r="H105" s="85">
        <f>Hydro25Yr!$O111</f>
        <v>9.8025121653000511</v>
      </c>
      <c r="I105" s="86">
        <f>Hydro100Yr!$I111</f>
        <v>612</v>
      </c>
      <c r="J105" s="86">
        <f>Hydro100Yr!$O111</f>
        <v>15.278786040014323</v>
      </c>
      <c r="K105" s="70"/>
      <c r="L105" s="70"/>
    </row>
    <row r="106" spans="1:12" x14ac:dyDescent="0.2">
      <c r="A106" s="82">
        <f>Hydro2Yr!$I112</f>
        <v>618</v>
      </c>
      <c r="B106" s="82">
        <f>Hydro2Yr!$O112</f>
        <v>0.37938951991809938</v>
      </c>
      <c r="C106" s="84">
        <f>Hydro5Yr!$I112</f>
        <v>618</v>
      </c>
      <c r="D106" s="84">
        <f>Hydro5Yr!$O112</f>
        <v>2.1153260105430309</v>
      </c>
      <c r="E106" s="88">
        <f>Hydro10Yr!$I112</f>
        <v>618</v>
      </c>
      <c r="F106" s="88">
        <f>Hydro10Yr!$O112</f>
        <v>4.6386502119825623</v>
      </c>
      <c r="G106" s="85">
        <f>Hydro25Yr!$I112</f>
        <v>618</v>
      </c>
      <c r="H106" s="85">
        <f>Hydro25Yr!$O112</f>
        <v>9.4628702333231391</v>
      </c>
      <c r="I106" s="86">
        <f>Hydro100Yr!$I112</f>
        <v>618</v>
      </c>
      <c r="J106" s="86">
        <f>Hydro100Yr!$O112</f>
        <v>14.768784874237337</v>
      </c>
      <c r="K106" s="70"/>
      <c r="L106" s="70"/>
    </row>
    <row r="107" spans="1:12" x14ac:dyDescent="0.2">
      <c r="A107" s="82">
        <f>Hydro2Yr!$I113</f>
        <v>624</v>
      </c>
      <c r="B107" s="82">
        <f>Hydro2Yr!$O113</f>
        <v>0.3564559329976954</v>
      </c>
      <c r="C107" s="84">
        <f>Hydro5Yr!$I113</f>
        <v>624</v>
      </c>
      <c r="D107" s="84">
        <f>Hydro5Yr!$O113</f>
        <v>2.0172375022490643</v>
      </c>
      <c r="E107" s="88">
        <f>Hydro10Yr!$I113</f>
        <v>624</v>
      </c>
      <c r="F107" s="88">
        <f>Hydro10Yr!$O113</f>
        <v>4.4527007205243461</v>
      </c>
      <c r="G107" s="85">
        <f>Hydro25Yr!$I113</f>
        <v>624</v>
      </c>
      <c r="H107" s="85">
        <f>Hydro25Yr!$O113</f>
        <v>9.1349963705933632</v>
      </c>
      <c r="I107" s="86">
        <f>Hydro100Yr!$I113</f>
        <v>624</v>
      </c>
      <c r="J107" s="86">
        <f>Hydro100Yr!$O113</f>
        <v>14.275807390080924</v>
      </c>
      <c r="K107" s="70"/>
      <c r="L107" s="70"/>
    </row>
    <row r="108" spans="1:12" x14ac:dyDescent="0.2">
      <c r="A108" s="82">
        <f>Hydro2Yr!$I114</f>
        <v>630</v>
      </c>
      <c r="B108" s="82">
        <f>Hydro2Yr!$O114</f>
        <v>0.3349086506044941</v>
      </c>
      <c r="C108" s="84">
        <f>Hydro5Yr!$I114</f>
        <v>630</v>
      </c>
      <c r="D108" s="84">
        <f>Hydro5Yr!$O114</f>
        <v>1.923697397090776</v>
      </c>
      <c r="E108" s="88">
        <f>Hydro10Yr!$I114</f>
        <v>630</v>
      </c>
      <c r="F108" s="88">
        <f>Hydro10Yr!$O114</f>
        <v>4.2742053831397069</v>
      </c>
      <c r="G108" s="85">
        <f>Hydro25Yr!$I114</f>
        <v>630</v>
      </c>
      <c r="H108" s="85">
        <f>Hydro25Yr!$O114</f>
        <v>8.8184828316565458</v>
      </c>
      <c r="I108" s="86">
        <f>Hydro100Yr!$I114</f>
        <v>630</v>
      </c>
      <c r="J108" s="86">
        <f>Hydro100Yr!$O114</f>
        <v>13.799285342302968</v>
      </c>
      <c r="K108" s="70"/>
      <c r="L108" s="70"/>
    </row>
    <row r="109" spans="1:12" x14ac:dyDescent="0.2">
      <c r="A109" s="82">
        <f>Hydro2Yr!$I115</f>
        <v>636</v>
      </c>
      <c r="B109" s="82">
        <f>Hydro2Yr!$O115</f>
        <v>0.31466387249177352</v>
      </c>
      <c r="C109" s="84">
        <f>Hydro5Yr!$I115</f>
        <v>636</v>
      </c>
      <c r="D109" s="84">
        <f>Hydro5Yr!$O115</f>
        <v>1.8344947838060353</v>
      </c>
      <c r="E109" s="88">
        <f>Hydro10Yr!$I115</f>
        <v>636</v>
      </c>
      <c r="F109" s="88">
        <f>Hydro10Yr!$O115</f>
        <v>4.1028653852822004</v>
      </c>
      <c r="G109" s="85">
        <f>Hydro25Yr!$I115</f>
        <v>636</v>
      </c>
      <c r="H109" s="85">
        <f>Hydro25Yr!$O115</f>
        <v>8.5129359988098141</v>
      </c>
      <c r="I109" s="86">
        <f>Hydro100Yr!$I115</f>
        <v>636</v>
      </c>
      <c r="J109" s="86">
        <f>Hydro100Yr!$O115</f>
        <v>13.338669453512297</v>
      </c>
      <c r="K109" s="70"/>
      <c r="L109" s="70"/>
    </row>
    <row r="110" spans="1:12" x14ac:dyDescent="0.2">
      <c r="A110" s="82">
        <f>Hydro2Yr!$I116</f>
        <v>642</v>
      </c>
      <c r="B110" s="82">
        <f>Hydro2Yr!$O116</f>
        <v>0.29564286402517498</v>
      </c>
      <c r="C110" s="84">
        <f>Hydro5Yr!$I116</f>
        <v>642</v>
      </c>
      <c r="D110" s="84">
        <f>Hydro5Yr!$O116</f>
        <v>1.7494285311718125</v>
      </c>
      <c r="E110" s="88">
        <f>Hydro10Yr!$I116</f>
        <v>642</v>
      </c>
      <c r="F110" s="88">
        <f>Hydro10Yr!$O116</f>
        <v>3.9383938909789755</v>
      </c>
      <c r="G110" s="85">
        <f>Hydro25Yr!$I116</f>
        <v>642</v>
      </c>
      <c r="H110" s="85">
        <f>Hydro25Yr!$O116</f>
        <v>8.2179758925967814</v>
      </c>
      <c r="I110" s="86">
        <f>Hydro100Yr!$I116</f>
        <v>642</v>
      </c>
      <c r="J110" s="86">
        <f>Hydro100Yr!$O116</f>
        <v>12.893428781027653</v>
      </c>
      <c r="K110" s="70"/>
      <c r="L110" s="70"/>
    </row>
    <row r="111" spans="1:12" x14ac:dyDescent="0.2">
      <c r="A111" s="82">
        <f>Hydro2Yr!$I117</f>
        <v>648</v>
      </c>
      <c r="B111" s="82">
        <f>Hydro2Yr!$O117</f>
        <v>0.277771649973236</v>
      </c>
      <c r="C111" s="84">
        <f>Hydro5Yr!$I117</f>
        <v>648</v>
      </c>
      <c r="D111" s="84">
        <f>Hydro5Yr!$O117</f>
        <v>1.6683068344998642</v>
      </c>
      <c r="E111" s="88">
        <f>Hydro10Yr!$I117</f>
        <v>648</v>
      </c>
      <c r="F111" s="88">
        <f>Hydro10Yr!$O117</f>
        <v>3.7805155626458933</v>
      </c>
      <c r="G111" s="85">
        <f>Hydro25Yr!$I117</f>
        <v>648</v>
      </c>
      <c r="H111" s="85">
        <f>Hydro25Yr!$O117</f>
        <v>7.9332356992633093</v>
      </c>
      <c r="I111" s="86">
        <f>Hydro100Yr!$I117</f>
        <v>648</v>
      </c>
      <c r="J111" s="86">
        <f>Hydro100Yr!$O117</f>
        <v>12.463050104870703</v>
      </c>
      <c r="K111" s="70"/>
      <c r="L111" s="70"/>
    </row>
    <row r="112" spans="1:12" x14ac:dyDescent="0.2">
      <c r="A112" s="82">
        <f>Hydro2Yr!$I118</f>
        <v>654</v>
      </c>
      <c r="B112" s="82">
        <f>Hydro2Yr!$O118</f>
        <v>0.26098072680788226</v>
      </c>
      <c r="C112" s="84">
        <f>Hydro5Yr!$I118</f>
        <v>654</v>
      </c>
      <c r="D112" s="84">
        <f>Hydro5Yr!$O118</f>
        <v>1.5909467831616255</v>
      </c>
      <c r="E112" s="88">
        <f>Hydro10Yr!$I118</f>
        <v>654</v>
      </c>
      <c r="F112" s="88">
        <f>Hydro10Yr!$O118</f>
        <v>3.6289661001518354</v>
      </c>
      <c r="G112" s="85">
        <f>Hydro25Yr!$I118</f>
        <v>654</v>
      </c>
      <c r="H112" s="85">
        <f>Hydro25Yr!$O118</f>
        <v>7.6583613145862826</v>
      </c>
      <c r="I112" s="86">
        <f>Hydro100Yr!$I118</f>
        <v>654</v>
      </c>
      <c r="J112" s="86">
        <f>Hydro100Yr!$O118</f>
        <v>12.04703733618774</v>
      </c>
      <c r="K112" s="70"/>
      <c r="L112" s="70"/>
    </row>
    <row r="113" spans="1:12" x14ac:dyDescent="0.2">
      <c r="A113" s="82">
        <f>Hydro2Yr!$I119</f>
        <v>660</v>
      </c>
      <c r="B113" s="82">
        <f>Hydro2Yr!$O119</f>
        <v>0.24520479239595971</v>
      </c>
      <c r="C113" s="84">
        <f>Hydro5Yr!$I119</f>
        <v>660</v>
      </c>
      <c r="D113" s="84">
        <f>Hydro5Yr!$O119</f>
        <v>1.5171739481671034</v>
      </c>
      <c r="E113" s="88">
        <f>Hydro10Yr!$I119</f>
        <v>660</v>
      </c>
      <c r="F113" s="88">
        <f>Hydro10Yr!$O119</f>
        <v>3.4834917983605118</v>
      </c>
      <c r="G113" s="85">
        <f>Hydro25Yr!$I119</f>
        <v>660</v>
      </c>
      <c r="H113" s="85">
        <f>Hydro25Yr!$O119</f>
        <v>7.3930109035078946</v>
      </c>
      <c r="I113" s="86">
        <f>Hydro100Yr!$I119</f>
        <v>660</v>
      </c>
      <c r="J113" s="86">
        <f>Hydro100Yr!$O119</f>
        <v>11.644910945417973</v>
      </c>
      <c r="K113" s="70"/>
      <c r="L113" s="70"/>
    </row>
    <row r="114" spans="1:12" x14ac:dyDescent="0.2">
      <c r="A114" s="82">
        <f>Hydro2Yr!$I120</f>
        <v>666</v>
      </c>
      <c r="B114" s="82">
        <f>Hydro2Yr!$O120</f>
        <v>0.23038249203055583</v>
      </c>
      <c r="C114" s="84">
        <f>Hydro5Yr!$I120</f>
        <v>666</v>
      </c>
      <c r="D114" s="84">
        <f>Hydro5Yr!$O120</f>
        <v>1.4468219888679432</v>
      </c>
      <c r="E114" s="88">
        <f>Hydro10Yr!$I120</f>
        <v>666</v>
      </c>
      <c r="F114" s="88">
        <f>Hydro10Yr!$O120</f>
        <v>3.343849122409059</v>
      </c>
      <c r="G114" s="85">
        <f>Hydro25Yr!$I120</f>
        <v>666</v>
      </c>
      <c r="H114" s="85">
        <f>Hydro25Yr!$O120</f>
        <v>7.1368544750280289</v>
      </c>
      <c r="I114" s="86">
        <f>Hydro100Yr!$I120</f>
        <v>666</v>
      </c>
      <c r="J114" s="86">
        <f>Hydro100Yr!$O120</f>
        <v>11.256207409549445</v>
      </c>
      <c r="K114" s="70"/>
      <c r="L114" s="70"/>
    </row>
    <row r="115" spans="1:12" x14ac:dyDescent="0.2">
      <c r="A115" s="82">
        <f>Hydro2Yr!$I121</f>
        <v>672</v>
      </c>
      <c r="B115" s="82">
        <f>Hydro2Yr!$O121</f>
        <v>0.21645617981438653</v>
      </c>
      <c r="C115" s="84">
        <f>Hydro5Yr!$I121</f>
        <v>672</v>
      </c>
      <c r="D115" s="84">
        <f>Hydro5Yr!$O121</f>
        <v>1.379732277897795</v>
      </c>
      <c r="E115" s="88">
        <f>Hydro10Yr!$I121</f>
        <v>672</v>
      </c>
      <c r="F115" s="88">
        <f>Hydro10Yr!$O121</f>
        <v>3.2098043000124994</v>
      </c>
      <c r="G115" s="85">
        <f>Hydro25Yr!$I121</f>
        <v>672</v>
      </c>
      <c r="H115" s="85">
        <f>Hydro25Yr!$O121</f>
        <v>6.8895734718258952</v>
      </c>
      <c r="I115" s="86">
        <f>Hydro100Yr!$I121</f>
        <v>672</v>
      </c>
      <c r="J115" s="86">
        <f>Hydro100Yr!$O121</f>
        <v>10.880478677825399</v>
      </c>
      <c r="K115" s="70"/>
      <c r="L115" s="70"/>
    </row>
    <row r="116" spans="1:12" x14ac:dyDescent="0.2">
      <c r="A116" s="82">
        <f>Hydro2Yr!$I122</f>
        <v>678</v>
      </c>
      <c r="B116" s="82">
        <f>Hydro2Yr!$O122</f>
        <v>0.20337169446723302</v>
      </c>
      <c r="C116" s="84">
        <f>Hydro5Yr!$I122</f>
        <v>678</v>
      </c>
      <c r="D116" s="84">
        <f>Hydro5Yr!$O122</f>
        <v>1.315753543504371</v>
      </c>
      <c r="E116" s="88">
        <f>Hydro10Yr!$I122</f>
        <v>678</v>
      </c>
      <c r="F116" s="88">
        <f>Hydro10Yr!$O122</f>
        <v>3.0811329301114188</v>
      </c>
      <c r="G116" s="85">
        <f>Hydro25Yr!$I122</f>
        <v>678</v>
      </c>
      <c r="H116" s="85">
        <f>Hydro25Yr!$O122</f>
        <v>6.650860374100688</v>
      </c>
      <c r="I116" s="86">
        <f>Hydro100Yr!$I122</f>
        <v>678</v>
      </c>
      <c r="J116" s="86">
        <f>Hydro100Yr!$O122</f>
        <v>10.517291655285133</v>
      </c>
      <c r="K116" s="70"/>
      <c r="L116" s="70"/>
    </row>
    <row r="117" spans="1:12" x14ac:dyDescent="0.2">
      <c r="A117" s="82">
        <f>Hydro2Yr!$I123</f>
        <v>684</v>
      </c>
      <c r="B117" s="82">
        <f>Hydro2Yr!$O123</f>
        <v>0.1910781486855232</v>
      </c>
      <c r="C117" s="84">
        <f>Hydro5Yr!$I123</f>
        <v>684</v>
      </c>
      <c r="D117" s="84">
        <f>Hydro5Yr!$O123</f>
        <v>1.2547415284666936</v>
      </c>
      <c r="E117" s="88">
        <f>Hydro10Yr!$I123</f>
        <v>684</v>
      </c>
      <c r="F117" s="88">
        <f>Hydro10Yr!$O123</f>
        <v>2.9576196072078322</v>
      </c>
      <c r="G117" s="85">
        <f>Hydro25Yr!$I123</f>
        <v>684</v>
      </c>
      <c r="H117" s="85">
        <f>Hydro25Yr!$O123</f>
        <v>6.4204183171385445</v>
      </c>
      <c r="I117" s="86">
        <f>Hydro100Yr!$I123</f>
        <v>684</v>
      </c>
      <c r="J117" s="86">
        <f>Hydro100Yr!$O123</f>
        <v>10.166227703544182</v>
      </c>
      <c r="K117" s="70"/>
      <c r="L117" s="70"/>
    </row>
    <row r="118" spans="1:12" x14ac:dyDescent="0.2">
      <c r="A118" s="82">
        <f>Hydro2Yr!$I124</f>
        <v>690</v>
      </c>
      <c r="B118" s="82">
        <f>Hydro2Yr!$O124</f>
        <v>0.17952773123483734</v>
      </c>
      <c r="C118" s="84">
        <f>Hydro5Yr!$I124</f>
        <v>690</v>
      </c>
      <c r="D118" s="84">
        <f>Hydro5Yr!$O124</f>
        <v>1.1965586648284798</v>
      </c>
      <c r="E118" s="88">
        <f>Hydro10Yr!$I124</f>
        <v>690</v>
      </c>
      <c r="F118" s="88">
        <f>Hydro10Yr!$O124</f>
        <v>2.8390575607602506</v>
      </c>
      <c r="G118" s="85">
        <f>Hydro25Yr!$I124</f>
        <v>690</v>
      </c>
      <c r="H118" s="85">
        <f>Hydro25Yr!$O124</f>
        <v>6.1979607221301825</v>
      </c>
      <c r="I118" s="86">
        <f>Hydro100Yr!$I124</f>
        <v>690</v>
      </c>
      <c r="J118" s="86">
        <f>Hydro100Yr!$O124</f>
        <v>9.826882158238222</v>
      </c>
      <c r="K118" s="70"/>
      <c r="L118" s="70"/>
    </row>
    <row r="119" spans="1:12" x14ac:dyDescent="0.2">
      <c r="A119" s="82">
        <f>Hydro2Yr!$I125</f>
        <v>696</v>
      </c>
      <c r="B119" s="82">
        <f>Hydro2Yr!$O125</f>
        <v>0.16867552100566199</v>
      </c>
      <c r="C119" s="84">
        <f>Hydro5Yr!$I125</f>
        <v>696</v>
      </c>
      <c r="D119" s="84">
        <f>Hydro5Yr!$O125</f>
        <v>1.1410737637142929</v>
      </c>
      <c r="E119" s="88">
        <f>Hydro10Yr!$I125</f>
        <v>696</v>
      </c>
      <c r="F119" s="88">
        <f>Hydro10Yr!$O125</f>
        <v>2.72524830903434</v>
      </c>
      <c r="G119" s="85">
        <f>Hydro25Yr!$I125</f>
        <v>696</v>
      </c>
      <c r="H119" s="85">
        <f>Hydro25Yr!$O125</f>
        <v>5.9832109397802018</v>
      </c>
      <c r="I119" s="86">
        <f>Hydro100Yr!$I125</f>
        <v>696</v>
      </c>
      <c r="J119" s="86">
        <f>Hydro100Yr!$O125</f>
        <v>9.4988638625746127</v>
      </c>
      <c r="K119" s="70"/>
      <c r="L119" s="70"/>
    </row>
    <row r="120" spans="1:12" x14ac:dyDescent="0.2">
      <c r="A120" s="82">
        <f>Hydro2Yr!$I126</f>
        <v>702</v>
      </c>
      <c r="B120" s="82">
        <f>Hydro2Yr!$O126</f>
        <v>0.15847931230922024</v>
      </c>
      <c r="C120" s="84">
        <f>Hydro5Yr!$I126</f>
        <v>702</v>
      </c>
      <c r="D120" s="84">
        <f>Hydro5Yr!$O126</f>
        <v>1.0881617195290167</v>
      </c>
      <c r="E120" s="88">
        <f>Hydro10Yr!$I126</f>
        <v>702</v>
      </c>
      <c r="F120" s="88">
        <f>Hydro10Yr!$O126</f>
        <v>2.6160013268296352</v>
      </c>
      <c r="G120" s="85">
        <f>Hydro25Yr!$I126</f>
        <v>702</v>
      </c>
      <c r="H120" s="85">
        <f>Hydro25Yr!$O126</f>
        <v>5.7759019062647043</v>
      </c>
      <c r="I120" s="86">
        <f>Hydro100Yr!$I126</f>
        <v>702</v>
      </c>
      <c r="J120" s="86">
        <f>Hydro100Yr!$O126</f>
        <v>9.1817947164538047</v>
      </c>
      <c r="K120" s="70"/>
      <c r="L120" s="70"/>
    </row>
    <row r="121" spans="1:12" x14ac:dyDescent="0.2">
      <c r="A121" s="82">
        <f>Hydro2Yr!$I127</f>
        <v>708</v>
      </c>
      <c r="B121" s="82">
        <f>Hydro2Yr!$O127</f>
        <v>0.14889945073393487</v>
      </c>
      <c r="C121" s="84">
        <f>Hydro5Yr!$I127</f>
        <v>708</v>
      </c>
      <c r="D121" s="84">
        <f>Hydro5Yr!$O127</f>
        <v>1.0377032278737279</v>
      </c>
      <c r="E121" s="88">
        <f>Hydro10Yr!$I127</f>
        <v>708</v>
      </c>
      <c r="F121" s="88">
        <f>Hydro10Yr!$O127</f>
        <v>2.5111337265261184</v>
      </c>
      <c r="G121" s="85">
        <f>Hydro25Yr!$I127</f>
        <v>708</v>
      </c>
      <c r="H121" s="85">
        <f>Hydro25Yr!$O127</f>
        <v>5.5757758111095042</v>
      </c>
      <c r="I121" s="86">
        <f>Hydro100Yr!$I127</f>
        <v>708</v>
      </c>
      <c r="J121" s="86">
        <f>Hydro100Yr!$O127</f>
        <v>8.8753092406409628</v>
      </c>
      <c r="K121" s="70"/>
      <c r="L121" s="70"/>
    </row>
    <row r="122" spans="1:12" x14ac:dyDescent="0.2">
      <c r="A122" s="82">
        <f>Hydro2Yr!$I128</f>
        <v>714</v>
      </c>
      <c r="B122" s="82">
        <f>Hydro2Yr!$O128</f>
        <v>0.13989867892414865</v>
      </c>
      <c r="C122" s="84">
        <f>Hydro5Yr!$I128</f>
        <v>714</v>
      </c>
      <c r="D122" s="84">
        <f>Hydro5Yr!$O128</f>
        <v>0.98958451654192725</v>
      </c>
      <c r="E122" s="88">
        <f>Hydro10Yr!$I128</f>
        <v>714</v>
      </c>
      <c r="F122" s="88">
        <f>Hydro10Yr!$O128</f>
        <v>2.410469951916665</v>
      </c>
      <c r="G122" s="85">
        <f>Hydro25Yr!$I128</f>
        <v>714</v>
      </c>
      <c r="H122" s="85">
        <f>Hydro25Yr!$O128</f>
        <v>5.3825837765758422</v>
      </c>
      <c r="I122" s="86">
        <f>Hydro100Yr!$I128</f>
        <v>714</v>
      </c>
      <c r="J122" s="86">
        <f>Hydro100Yr!$O128</f>
        <v>8.5790541554853998</v>
      </c>
      <c r="K122" s="70"/>
      <c r="L122" s="70"/>
    </row>
    <row r="123" spans="1:12" x14ac:dyDescent="0.2">
      <c r="A123" s="82">
        <f>Hydro2Yr!$I129</f>
        <v>720</v>
      </c>
      <c r="B123" s="82">
        <f>Hydro2Yr!$O129</f>
        <v>0.13144199168131371</v>
      </c>
      <c r="C123" s="84">
        <f>Hydro5Yr!$I129</f>
        <v>720</v>
      </c>
      <c r="D123" s="84">
        <f>Hydro5Yr!$O129</f>
        <v>0.94369708898957305</v>
      </c>
      <c r="E123" s="88">
        <f>Hydro10Yr!$I129</f>
        <v>720</v>
      </c>
      <c r="F123" s="88">
        <f>Hydro10Yr!$O129</f>
        <v>2.3138414843127988</v>
      </c>
      <c r="G123" s="85">
        <f>Hydro25Yr!$I129</f>
        <v>720</v>
      </c>
      <c r="H123" s="85">
        <f>Hydro25Yr!$O129</f>
        <v>5.1960855481548407</v>
      </c>
      <c r="I123" s="86">
        <f>Hydro100Yr!$I129</f>
        <v>720</v>
      </c>
      <c r="J123" s="86">
        <f>Hydro100Yr!$O129</f>
        <v>8.2926879737022041</v>
      </c>
      <c r="K123" s="70"/>
      <c r="L123" s="70"/>
    </row>
    <row r="124" spans="1:12" x14ac:dyDescent="0.2">
      <c r="A124" s="82">
        <f>Hydro2Yr!$I130</f>
        <v>726</v>
      </c>
      <c r="B124" s="82">
        <f>Hydro2Yr!$O130</f>
        <v>0.12349649982411848</v>
      </c>
      <c r="C124" s="84">
        <f>Hydro5Yr!$I130</f>
        <v>726</v>
      </c>
      <c r="D124" s="84">
        <f>Hydro5Yr!$O130</f>
        <v>0.89993747970051385</v>
      </c>
      <c r="E124" s="88">
        <f>Hydro10Yr!$I130</f>
        <v>726</v>
      </c>
      <c r="F124" s="88">
        <f>Hydro10Yr!$O130</f>
        <v>2.2210865604318286</v>
      </c>
      <c r="G124" s="85">
        <f>Hydro25Yr!$I130</f>
        <v>726</v>
      </c>
      <c r="H124" s="85">
        <f>Hydro25Yr!$O130</f>
        <v>5.0160491957859197</v>
      </c>
      <c r="I124" s="86">
        <f>Hydro100Yr!$I130</f>
        <v>726</v>
      </c>
      <c r="J124" s="86">
        <f>Hydro100Yr!$O130</f>
        <v>8.0158806067467019</v>
      </c>
      <c r="K124" s="70"/>
      <c r="L124" s="70"/>
    </row>
    <row r="125" spans="1:12" x14ac:dyDescent="0.2">
      <c r="A125" s="82">
        <f>Hydro2Yr!$I131</f>
        <v>732</v>
      </c>
      <c r="B125" s="82">
        <f>Hydro2Yr!$O131</f>
        <v>0.1160313022780886</v>
      </c>
      <c r="C125" s="84">
        <f>Hydro5Yr!$I131</f>
        <v>732</v>
      </c>
      <c r="D125" s="84">
        <f>Hydro5Yr!$O131</f>
        <v>0.85820702089572865</v>
      </c>
      <c r="E125" s="88">
        <f>Hydro10Yr!$I131</f>
        <v>732</v>
      </c>
      <c r="F125" s="88">
        <f>Hydro10Yr!$O131</f>
        <v>2.1320499015929926</v>
      </c>
      <c r="G125" s="85">
        <f>Hydro25Yr!$I131</f>
        <v>732</v>
      </c>
      <c r="H125" s="85">
        <f>Hydro25Yr!$O131</f>
        <v>4.8422508254274828</v>
      </c>
      <c r="I125" s="86">
        <f>Hydro100Yr!$I131</f>
        <v>732</v>
      </c>
      <c r="J125" s="86">
        <f>Hydro100Yr!$O131</f>
        <v>7.7483129843280496</v>
      </c>
      <c r="K125" s="70"/>
      <c r="L125" s="70"/>
    </row>
    <row r="126" spans="1:12" x14ac:dyDescent="0.2">
      <c r="A126" s="82">
        <f>Hydro2Yr!$I132</f>
        <v>738</v>
      </c>
      <c r="B126" s="82">
        <f>Hydro2Yr!$O132</f>
        <v>0.10901736589719779</v>
      </c>
      <c r="C126" s="84">
        <f>Hydro5Yr!$I132</f>
        <v>738</v>
      </c>
      <c r="D126" s="84">
        <f>Hydro5Yr!$O132</f>
        <v>0.81841162006034529</v>
      </c>
      <c r="E126" s="88">
        <f>Hydro10Yr!$I132</f>
        <v>738</v>
      </c>
      <c r="F126" s="88">
        <f>Hydro10Yr!$O132</f>
        <v>2.046582453769346</v>
      </c>
      <c r="G126" s="85">
        <f>Hydro25Yr!$I132</f>
        <v>738</v>
      </c>
      <c r="H126" s="85">
        <f>Hydro25Yr!$O132</f>
        <v>4.6744743006212399</v>
      </c>
      <c r="I126" s="86">
        <f>Hydro100Yr!$I132</f>
        <v>738</v>
      </c>
      <c r="J126" s="86">
        <f>Hydro100Yr!$O132</f>
        <v>7.4896766866233007</v>
      </c>
      <c r="K126" s="70"/>
      <c r="L126" s="70"/>
    </row>
    <row r="127" spans="1:12" x14ac:dyDescent="0.2">
      <c r="A127" s="82">
        <f>Hydro2Yr!$I133</f>
        <v>744</v>
      </c>
      <c r="B127" s="82">
        <f>Hydro2Yr!$O133</f>
        <v>0.10242741255010315</v>
      </c>
      <c r="C127" s="84">
        <f>Hydro5Yr!$I133</f>
        <v>744</v>
      </c>
      <c r="D127" s="84">
        <f>Hydro5Yr!$O133</f>
        <v>0.78046154778682386</v>
      </c>
      <c r="E127" s="88">
        <f>Hydro10Yr!$I133</f>
        <v>744</v>
      </c>
      <c r="F127" s="88">
        <f>Hydro10Yr!$O133</f>
        <v>1.9645411380601638</v>
      </c>
      <c r="G127" s="85">
        <f>Hydro25Yr!$I133</f>
        <v>744</v>
      </c>
      <c r="H127" s="85">
        <f>Hydro25Yr!$O133</f>
        <v>4.5125109737039342</v>
      </c>
      <c r="I127" s="86">
        <f>Hydro100Yr!$I133</f>
        <v>744</v>
      </c>
      <c r="J127" s="86">
        <f>Hydro100Yr!$O133</f>
        <v>7.2396735887680954</v>
      </c>
      <c r="K127" s="70"/>
      <c r="L127" s="70"/>
    </row>
    <row r="128" spans="1:12" x14ac:dyDescent="0.2">
      <c r="A128" s="82">
        <f>Hydro2Yr!$I134</f>
        <v>750</v>
      </c>
      <c r="B128" s="82">
        <f>Hydro2Yr!$O134</f>
        <v>9.6235813031864029E-2</v>
      </c>
      <c r="C128" s="84">
        <f>Hydro5Yr!$I134</f>
        <v>750</v>
      </c>
      <c r="D128" s="84">
        <f>Hydro5Yr!$O134</f>
        <v>0.74427123545593232</v>
      </c>
      <c r="E128" s="88">
        <f>Hydro10Yr!$I134</f>
        <v>750</v>
      </c>
      <c r="F128" s="88">
        <f>Hydro10Yr!$O134</f>
        <v>1.8857886111661601</v>
      </c>
      <c r="G128" s="85">
        <f>Hydro25Yr!$I134</f>
        <v>750</v>
      </c>
      <c r="H128" s="85">
        <f>Hydro25Yr!$O134</f>
        <v>4.35615942633211</v>
      </c>
      <c r="I128" s="86">
        <f>Hydro100Yr!$I134</f>
        <v>750</v>
      </c>
      <c r="J128" s="86">
        <f>Hydro100Yr!$O134</f>
        <v>6.9980155172140632</v>
      </c>
      <c r="K128" s="70"/>
      <c r="L128" s="70"/>
    </row>
    <row r="129" spans="1:12" x14ac:dyDescent="0.2">
      <c r="A129" s="82">
        <f>Hydro2Yr!$I135</f>
        <v>756</v>
      </c>
      <c r="B129" s="82">
        <f>Hydro2Yr!$O135</f>
        <v>9.0418487388555763E-2</v>
      </c>
      <c r="C129" s="84">
        <f>Hydro5Yr!$I135</f>
        <v>756</v>
      </c>
      <c r="D129" s="84">
        <f>Hydro5Yr!$O135</f>
        <v>0.70975908229934281</v>
      </c>
      <c r="E129" s="88">
        <f>Hydro10Yr!$I135</f>
        <v>756</v>
      </c>
      <c r="F129" s="88">
        <f>Hydro10Yr!$O135</f>
        <v>1.8101930354665261</v>
      </c>
      <c r="G129" s="85">
        <f>Hydro25Yr!$I135</f>
        <v>756</v>
      </c>
      <c r="H129" s="85">
        <f>Hydro25Yr!$O135</f>
        <v>4.2052252189973549</v>
      </c>
      <c r="I129" s="86">
        <f>Hydro100Yr!$I135</f>
        <v>756</v>
      </c>
      <c r="J129" s="86">
        <f>Hydro100Yr!$O135</f>
        <v>6.7644239175570249</v>
      </c>
      <c r="K129" s="70"/>
      <c r="L129" s="70"/>
    </row>
    <row r="130" spans="1:12" x14ac:dyDescent="0.2">
      <c r="A130" s="82">
        <f>Hydro2Yr!$I136</f>
        <v>762</v>
      </c>
      <c r="B130" s="82">
        <f>Hydro2Yr!$O136</f>
        <v>8.4952811267126338E-2</v>
      </c>
      <c r="C130" s="84">
        <f>Hydro5Yr!$I136</f>
        <v>762</v>
      </c>
      <c r="D130" s="84">
        <f>Hydro5Yr!$O136</f>
        <v>0.67684727140880008</v>
      </c>
      <c r="E130" s="88">
        <f>Hydro10Yr!$I136</f>
        <v>762</v>
      </c>
      <c r="F130" s="88">
        <f>Hydro10Yr!$O136</f>
        <v>1.7376278583129032</v>
      </c>
      <c r="G130" s="85">
        <f>Hydro25Yr!$I136</f>
        <v>762</v>
      </c>
      <c r="H130" s="85">
        <f>Hydro25Yr!$O136</f>
        <v>4.0595206492204179</v>
      </c>
      <c r="I130" s="86">
        <f>Hydro100Yr!$I136</f>
        <v>762</v>
      </c>
      <c r="J130" s="86">
        <f>Hydro100Yr!$O136</f>
        <v>6.5386295334528981</v>
      </c>
      <c r="K130" s="70"/>
      <c r="L130" s="70"/>
    </row>
    <row r="131" spans="1:12" x14ac:dyDescent="0.2">
      <c r="A131" s="82">
        <f>Hydro2Yr!$I137</f>
        <v>768</v>
      </c>
      <c r="B131" s="82">
        <f>Hydro2Yr!$O137</f>
        <v>7.9817527926279358E-2</v>
      </c>
      <c r="C131" s="84">
        <f>Hydro5Yr!$I137</f>
        <v>768</v>
      </c>
      <c r="D131" s="84">
        <f>Hydro5Yr!$O137</f>
        <v>0.64546159427703342</v>
      </c>
      <c r="E131" s="88">
        <f>Hydro10Yr!$I137</f>
        <v>768</v>
      </c>
      <c r="F131" s="88">
        <f>Hydro10Yr!$O137</f>
        <v>1.6679716001707678</v>
      </c>
      <c r="G131" s="85">
        <f>Hydro25Yr!$I137</f>
        <v>768</v>
      </c>
      <c r="H131" s="85">
        <f>Hydro25Yr!$O137</f>
        <v>3.9188645181235211</v>
      </c>
      <c r="I131" s="86">
        <f>Hydro100Yr!$I137</f>
        <v>768</v>
      </c>
      <c r="J131" s="86">
        <f>Hydro100Yr!$O137</f>
        <v>6.3203720962513215</v>
      </c>
      <c r="K131" s="70"/>
      <c r="L131" s="70"/>
    </row>
    <row r="132" spans="1:12" x14ac:dyDescent="0.2">
      <c r="A132" s="82">
        <f>Hydro2Yr!$I138</f>
        <v>774</v>
      </c>
      <c r="B132" s="82">
        <f>Hydro2Yr!$O138</f>
        <v>7.4992665566179673E-2</v>
      </c>
      <c r="C132" s="84">
        <f>Hydro5Yr!$I138</f>
        <v>774</v>
      </c>
      <c r="D132" s="84">
        <f>Hydro5Yr!$O138</f>
        <v>0.61553128347476238</v>
      </c>
      <c r="E132" s="88">
        <f>Hydro10Yr!$I138</f>
        <v>774</v>
      </c>
      <c r="F132" s="88">
        <f>Hydro10Yr!$O138</f>
        <v>1.6011076512536226</v>
      </c>
      <c r="G132" s="85">
        <f>Hydro25Yr!$I138</f>
        <v>774</v>
      </c>
      <c r="H132" s="85">
        <f>Hydro25Yr!$O138</f>
        <v>3.7830819050906248</v>
      </c>
      <c r="I132" s="86">
        <f>Hydro100Yr!$I138</f>
        <v>774</v>
      </c>
      <c r="J132" s="86">
        <f>Hydro100Yr!$O138</f>
        <v>6.1094000249892098</v>
      </c>
      <c r="K132" s="70"/>
      <c r="L132" s="70"/>
    </row>
    <row r="133" spans="1:12" x14ac:dyDescent="0.2">
      <c r="A133" s="82">
        <f>Hydro2Yr!$I139</f>
        <v>780</v>
      </c>
      <c r="B133" s="82">
        <f>Hydro2Yr!$O139</f>
        <v>7.0459459655468112E-2</v>
      </c>
      <c r="C133" s="84">
        <f>Hydro5Yr!$I139</f>
        <v>780</v>
      </c>
      <c r="D133" s="84">
        <f>Hydro5Yr!$O139</f>
        <v>0.58698885308654514</v>
      </c>
      <c r="E133" s="88">
        <f>Hydro10Yr!$I139</f>
        <v>780</v>
      </c>
      <c r="F133" s="88">
        <f>Hydro10Yr!$O139</f>
        <v>1.5369240763094747</v>
      </c>
      <c r="G133" s="85">
        <f>Hydro25Yr!$I139</f>
        <v>780</v>
      </c>
      <c r="H133" s="85">
        <f>Hydro25Yr!$O139</f>
        <v>3.6520039502353154</v>
      </c>
      <c r="I133" s="86">
        <f>Hydro100Yr!$I139</f>
        <v>780</v>
      </c>
      <c r="J133" s="86">
        <f>Hydro100Yr!$O139</f>
        <v>5.905470136398435</v>
      </c>
      <c r="K133" s="70"/>
      <c r="L133" s="70"/>
    </row>
    <row r="134" spans="1:12" x14ac:dyDescent="0.2">
      <c r="A134" s="82">
        <f>Hydro2Yr!$I140</f>
        <v>786</v>
      </c>
      <c r="B134" s="82">
        <f>Hydro2Yr!$O140</f>
        <v>6.6200279953503138E-2</v>
      </c>
      <c r="C134" s="84">
        <f>Hydro5Yr!$I140</f>
        <v>786</v>
      </c>
      <c r="D134" s="84">
        <f>Hydro5Yr!$O140</f>
        <v>0.55976994654567303</v>
      </c>
      <c r="E134" s="88">
        <f>Hydro10Yr!$I140</f>
        <v>786</v>
      </c>
      <c r="F134" s="88">
        <f>Hydro10Yr!$O140</f>
        <v>1.4753134272328559</v>
      </c>
      <c r="G134" s="85">
        <f>Hydro25Yr!$I140</f>
        <v>786</v>
      </c>
      <c r="H134" s="85">
        <f>Hydro25Yr!$O140</f>
        <v>3.5254676444058748</v>
      </c>
      <c r="I134" s="86">
        <f>Hydro100Yr!$I140</f>
        <v>786</v>
      </c>
      <c r="J134" s="86">
        <f>Hydro100Yr!$O140</f>
        <v>5.708347364593358</v>
      </c>
      <c r="K134" s="70"/>
      <c r="L134" s="70"/>
    </row>
    <row r="135" spans="1:12" x14ac:dyDescent="0.2">
      <c r="A135" s="82">
        <f>Hydro2Yr!$I141</f>
        <v>792</v>
      </c>
      <c r="B135" s="82">
        <f>Hydro2Yr!$O141</f>
        <v>6.2198561944011306E-2</v>
      </c>
      <c r="C135" s="84">
        <f>Hydro5Yr!$I141</f>
        <v>792</v>
      </c>
      <c r="D135" s="84">
        <f>Hydro5Yr!$O141</f>
        <v>0.53381319152503059</v>
      </c>
      <c r="E135" s="88">
        <f>Hydro10Yr!$I141</f>
        <v>792</v>
      </c>
      <c r="F135" s="88">
        <f>Hydro10Yr!$O141</f>
        <v>1.4161725631886626</v>
      </c>
      <c r="G135" s="85">
        <f>Hydro25Yr!$I141</f>
        <v>792</v>
      </c>
      <c r="H135" s="85">
        <f>Hydro25Yr!$O141</f>
        <v>3.4033156264663553</v>
      </c>
      <c r="I135" s="86">
        <f>Hydro100Yr!$I141</f>
        <v>792</v>
      </c>
      <c r="J135" s="86">
        <f>Hydro100Yr!$O141</f>
        <v>5.5178044901151075</v>
      </c>
      <c r="K135" s="70"/>
      <c r="L135" s="70"/>
    </row>
    <row r="136" spans="1:12" x14ac:dyDescent="0.2">
      <c r="A136" s="82">
        <f>Hydro2Yr!$I142</f>
        <v>798</v>
      </c>
      <c r="B136" s="82">
        <f>Hydro2Yr!$O142</f>
        <v>5.8438742413479447E-2</v>
      </c>
      <c r="C136" s="84">
        <f>Hydro5Yr!$I142</f>
        <v>798</v>
      </c>
      <c r="D136" s="84">
        <f>Hydro5Yr!$O142</f>
        <v>0.50906006155671346</v>
      </c>
      <c r="E136" s="88">
        <f>Hydro10Yr!$I142</f>
        <v>798</v>
      </c>
      <c r="F136" s="88">
        <f>Hydro10Yr!$O142</f>
        <v>1.3594024779466736</v>
      </c>
      <c r="G136" s="85">
        <f>Hydro25Yr!$I142</f>
        <v>798</v>
      </c>
      <c r="H136" s="85">
        <f>Hydro25Yr!$O142</f>
        <v>3.2853959876015315</v>
      </c>
      <c r="I136" s="86">
        <f>Hydro100Yr!$I142</f>
        <v>798</v>
      </c>
      <c r="J136" s="86">
        <f>Hydro100Yr!$O142</f>
        <v>5.3336218780202538</v>
      </c>
      <c r="K136" s="70"/>
      <c r="L136" s="70"/>
    </row>
    <row r="137" spans="1:12" x14ac:dyDescent="0.2">
      <c r="A137" s="82">
        <f>Hydro2Yr!$I143</f>
        <v>804</v>
      </c>
      <c r="B137" s="82">
        <f>Hydro2Yr!$O143</f>
        <v>5.4906198923749067E-2</v>
      </c>
      <c r="C137" s="84">
        <f>Hydro5Yr!$I143</f>
        <v>804</v>
      </c>
      <c r="D137" s="84">
        <f>Hydro5Yr!$O143</f>
        <v>0.48545474406841083</v>
      </c>
      <c r="E137" s="88">
        <f>Hydro10Yr!$I143</f>
        <v>804</v>
      </c>
      <c r="F137" s="88">
        <f>Hydro10Yr!$O143</f>
        <v>1.3049081341377253</v>
      </c>
      <c r="G137" s="85">
        <f>Hydro25Yr!$I143</f>
        <v>804</v>
      </c>
      <c r="H137" s="85">
        <f>Hydro25Yr!$O143</f>
        <v>3.1715620824023958</v>
      </c>
      <c r="I137" s="86">
        <f>Hydro100Yr!$I143</f>
        <v>804</v>
      </c>
      <c r="J137" s="86">
        <f>Hydro100Yr!$O143</f>
        <v>5.1555872247120655</v>
      </c>
      <c r="K137" s="70"/>
      <c r="L137" s="70"/>
    </row>
    <row r="138" spans="1:12" x14ac:dyDescent="0.2">
      <c r="A138" s="82">
        <f>Hydro2Yr!$I144</f>
        <v>810</v>
      </c>
      <c r="B138" s="82">
        <f>Hydro2Yr!$O144</f>
        <v>5.1587192943408321E-2</v>
      </c>
      <c r="C138" s="84">
        <f>Hydro5Yr!$I144</f>
        <v>810</v>
      </c>
      <c r="D138" s="84">
        <f>Hydro5Yr!$O144</f>
        <v>0.46294401453898171</v>
      </c>
      <c r="E138" s="88">
        <f>Hydro10Yr!$I144</f>
        <v>810</v>
      </c>
      <c r="F138" s="88">
        <f>Hydro10Yr!$O144</f>
        <v>1.2525983041540387</v>
      </c>
      <c r="G138" s="85">
        <f>Hydro25Yr!$I144</f>
        <v>810</v>
      </c>
      <c r="H138" s="85">
        <f>Hydro25Yr!$O144</f>
        <v>3.0616723464972475</v>
      </c>
      <c r="I138" s="86">
        <f>Hydro100Yr!$I144</f>
        <v>810</v>
      </c>
      <c r="J138" s="86">
        <f>Hydro100Yr!$O144</f>
        <v>4.98349531322238</v>
      </c>
      <c r="K138" s="70"/>
      <c r="L138" s="70"/>
    </row>
    <row r="139" spans="1:12" x14ac:dyDescent="0.2">
      <c r="A139" s="82">
        <f>Hydro2Yr!$I145</f>
        <v>816</v>
      </c>
      <c r="B139" s="82">
        <f>Hydro2Yr!$O145</f>
        <v>4.8468816416817072E-2</v>
      </c>
      <c r="C139" s="84">
        <f>Hydro5Yr!$I145</f>
        <v>816</v>
      </c>
      <c r="D139" s="84">
        <f>Hydro5Yr!$O145</f>
        <v>0.44147711648949811</v>
      </c>
      <c r="E139" s="88">
        <f>Hydro10Yr!$I145</f>
        <v>816</v>
      </c>
      <c r="F139" s="88">
        <f>Hydro10Yr!$O145</f>
        <v>1.2023854174273796</v>
      </c>
      <c r="G139" s="85">
        <f>Hydro25Yr!$I145</f>
        <v>816</v>
      </c>
      <c r="H139" s="85">
        <f>Hydro25Yr!$O145</f>
        <v>2.9555901205015878</v>
      </c>
      <c r="I139" s="86">
        <f>Hydro100Yr!$I145</f>
        <v>816</v>
      </c>
      <c r="J139" s="86">
        <f>Hydro100Yr!$O145</f>
        <v>4.8171477766621305</v>
      </c>
      <c r="K139" s="70"/>
      <c r="L139" s="70"/>
    </row>
    <row r="140" spans="1:12" x14ac:dyDescent="0.2">
      <c r="A140" s="82">
        <f>Hydro2Yr!$I146</f>
        <v>822</v>
      </c>
      <c r="B140" s="82">
        <f>Hydro2Yr!$O146</f>
        <v>4.5538941562961975E-2</v>
      </c>
      <c r="C140" s="84">
        <f>Hydro5Yr!$I146</f>
        <v>822</v>
      </c>
      <c r="D140" s="84">
        <f>Hydro5Yr!$O146</f>
        <v>0.42100564703914101</v>
      </c>
      <c r="E140" s="88">
        <f>Hydro10Yr!$I146</f>
        <v>822</v>
      </c>
      <c r="F140" s="88">
        <f>Hydro10Yr!$O146</f>
        <v>1.1541854138293854</v>
      </c>
      <c r="G140" s="85">
        <f>Hydro25Yr!$I146</f>
        <v>822</v>
      </c>
      <c r="H140" s="85">
        <f>Hydro25Yr!$O146</f>
        <v>2.8531834800678704</v>
      </c>
      <c r="I140" s="86">
        <f>Hydro100Yr!$I146</f>
        <v>822</v>
      </c>
      <c r="J140" s="86">
        <f>Hydro100Yr!$O146</f>
        <v>4.6563528695678373</v>
      </c>
      <c r="K140" s="70"/>
      <c r="L140" s="70"/>
    </row>
    <row r="141" spans="1:12" x14ac:dyDescent="0.2">
      <c r="A141" s="82">
        <f>Hydro2Yr!$I147</f>
        <v>828</v>
      </c>
      <c r="B141" s="82">
        <f>Hydro2Yr!$O147</f>
        <v>4.2786173708903023E-2</v>
      </c>
      <c r="C141" s="84">
        <f>Hydro5Yr!$I147</f>
        <v>828</v>
      </c>
      <c r="D141" s="84">
        <f>Hydro5Yr!$O147</f>
        <v>0.40148344776792561</v>
      </c>
      <c r="E141" s="88">
        <f>Hydro10Yr!$I147</f>
        <v>828</v>
      </c>
      <c r="F141" s="88">
        <f>Hydro10Yr!$O147</f>
        <v>1.1079176029486109</v>
      </c>
      <c r="G141" s="85">
        <f>Hydro25Yr!$I147</f>
        <v>828</v>
      </c>
      <c r="H141" s="85">
        <f>Hydro25Yr!$O147</f>
        <v>2.7543250718237848</v>
      </c>
      <c r="I141" s="86">
        <f>Hydro100Yr!$I147</f>
        <v>828</v>
      </c>
      <c r="J141" s="86">
        <f>Hydro100Yr!$O147</f>
        <v>4.5009252468804561</v>
      </c>
      <c r="K141" s="70"/>
      <c r="L141" s="70"/>
    </row>
    <row r="142" spans="1:12" x14ac:dyDescent="0.2">
      <c r="A142" s="82">
        <f>Hydro2Yr!$I148</f>
        <v>834</v>
      </c>
      <c r="B142" s="82">
        <f>Hydro2Yr!$O148</f>
        <v>4.0199806974375293E-2</v>
      </c>
      <c r="C142" s="84">
        <f>Hydro5Yr!$I148</f>
        <v>834</v>
      </c>
      <c r="D142" s="84">
        <f>Hydro5Yr!$O148</f>
        <v>0.38286650064015615</v>
      </c>
      <c r="E142" s="88">
        <f>Hydro10Yr!$I148</f>
        <v>834</v>
      </c>
      <c r="F142" s="88">
        <f>Hydro10Yr!$O148</f>
        <v>1.063504529008757</v>
      </c>
      <c r="G142" s="85">
        <f>Hydro25Yr!$I148</f>
        <v>834</v>
      </c>
      <c r="H142" s="85">
        <f>Hydro25Yr!$O148</f>
        <v>2.6588919549950005</v>
      </c>
      <c r="I142" s="86">
        <f>Hydro100Yr!$I148</f>
        <v>834</v>
      </c>
      <c r="J142" s="86">
        <f>Hydro100Yr!$O148</f>
        <v>4.350685750301845</v>
      </c>
      <c r="K142" s="70"/>
      <c r="L142" s="70"/>
    </row>
    <row r="143" spans="1:12" x14ac:dyDescent="0.2">
      <c r="A143" s="82">
        <f>Hydro2Yr!$I149</f>
        <v>840</v>
      </c>
      <c r="B143" s="82">
        <f>Hydro2Yr!$O149</f>
        <v>3.7769782635196564E-2</v>
      </c>
      <c r="C143" s="84">
        <f>Hydro5Yr!$I149</f>
        <v>840</v>
      </c>
      <c r="D143" s="84">
        <f>Hydro5Yr!$O149</f>
        <v>0.3651128287539569</v>
      </c>
      <c r="E143" s="88">
        <f>Hydro10Yr!$I149</f>
        <v>840</v>
      </c>
      <c r="F143" s="88">
        <f>Hydro10Yr!$O149</f>
        <v>1.0208718412018938</v>
      </c>
      <c r="G143" s="85">
        <f>Hydro25Yr!$I149</f>
        <v>840</v>
      </c>
      <c r="H143" s="85">
        <f>Hydro25Yr!$O149</f>
        <v>2.5667654485154556</v>
      </c>
      <c r="I143" s="86">
        <f>Hydro100Yr!$I149</f>
        <v>840</v>
      </c>
      <c r="J143" s="86">
        <f>Hydro100Yr!$O149</f>
        <v>4.2054612017825992</v>
      </c>
      <c r="K143" s="70"/>
      <c r="L143" s="70"/>
    </row>
    <row r="144" spans="1:12" x14ac:dyDescent="0.2">
      <c r="A144" s="82">
        <f>Hydro2Yr!$I150</f>
        <v>846</v>
      </c>
      <c r="B144" s="82">
        <f>Hydro2Yr!$O150</f>
        <v>3.5486650003551855E-2</v>
      </c>
      <c r="C144" s="84">
        <f>Hydro5Yr!$I150</f>
        <v>846</v>
      </c>
      <c r="D144" s="84">
        <f>Hydro5Yr!$O150</f>
        <v>0.34818240169308368</v>
      </c>
      <c r="E144" s="88">
        <f>Hydro10Yr!$I150</f>
        <v>846</v>
      </c>
      <c r="F144" s="88">
        <f>Hydro10Yr!$O150</f>
        <v>0.97994816921965755</v>
      </c>
      <c r="G144" s="85">
        <f>Hydro25Yr!$I150</f>
        <v>846</v>
      </c>
      <c r="H144" s="85">
        <f>Hydro25Yr!$O150</f>
        <v>2.4778309834350285</v>
      </c>
      <c r="I144" s="86">
        <f>Hydro100Yr!$I150</f>
        <v>846</v>
      </c>
      <c r="J144" s="86">
        <f>Hydro100Yr!$O150</f>
        <v>4.0650842039031936</v>
      </c>
      <c r="K144" s="70"/>
      <c r="L144" s="70"/>
    </row>
    <row r="145" spans="1:12" x14ac:dyDescent="0.2">
      <c r="A145" s="82">
        <f>Hydro2Yr!$I151</f>
        <v>852</v>
      </c>
      <c r="B145" s="82">
        <f>Hydro2Yr!$O151</f>
        <v>3.3341529673011065E-2</v>
      </c>
      <c r="C145" s="84">
        <f>Hydro5Yr!$I151</f>
        <v>852</v>
      </c>
      <c r="D145" s="84">
        <f>Hydro5Yr!$O151</f>
        <v>0.33203704526761352</v>
      </c>
      <c r="E145" s="88">
        <f>Hydro10Yr!$I151</f>
        <v>852</v>
      </c>
      <c r="F145" s="88">
        <f>Hydro10Yr!$O151</f>
        <v>0.94066500377400786</v>
      </c>
      <c r="G145" s="85">
        <f>Hydro25Yr!$I151</f>
        <v>852</v>
      </c>
      <c r="H145" s="85">
        <f>Hydro25Yr!$O151</f>
        <v>2.3919779604410647</v>
      </c>
      <c r="I145" s="86">
        <f>Hydro100Yr!$I151</f>
        <v>852</v>
      </c>
      <c r="J145" s="86">
        <f>Hydro100Yr!$O151</f>
        <v>3.929392946918338</v>
      </c>
      <c r="K145" s="70"/>
      <c r="L145" s="70"/>
    </row>
    <row r="146" spans="1:12" x14ac:dyDescent="0.2">
      <c r="A146" s="82">
        <f>Hydro2Yr!$I152</f>
        <v>858</v>
      </c>
      <c r="B146" s="82">
        <f>Hydro2Yr!$O152</f>
        <v>3.1326078985337069E-2</v>
      </c>
      <c r="C146" s="84">
        <f>Hydro5Yr!$I152</f>
        <v>858</v>
      </c>
      <c r="D146" s="84">
        <f>Hydro5Yr!$O152</f>
        <v>0.31664035543998886</v>
      </c>
      <c r="E146" s="88">
        <f>Hydro10Yr!$I152</f>
        <v>858</v>
      </c>
      <c r="F146" s="88">
        <f>Hydro10Yr!$O152</f>
        <v>0.90295658190756023</v>
      </c>
      <c r="G146" s="85">
        <f>Hydro25Yr!$I152</f>
        <v>858</v>
      </c>
      <c r="H146" s="85">
        <f>Hydro25Yr!$O152</f>
        <v>2.3090996123165648</v>
      </c>
      <c r="I146" s="86">
        <f>Hydro100Yr!$I152</f>
        <v>858</v>
      </c>
      <c r="J146" s="86">
        <f>Hydro100Yr!$O152</f>
        <v>3.7982310222421338</v>
      </c>
      <c r="K146" s="70"/>
      <c r="L146" s="70"/>
    </row>
    <row r="147" spans="1:12" x14ac:dyDescent="0.2">
      <c r="A147" s="82">
        <f>Hydro2Yr!$I153</f>
        <v>864</v>
      </c>
      <c r="B147" s="82">
        <f>Hydro2Yr!$O153</f>
        <v>2.9432459584778067E-2</v>
      </c>
      <c r="C147" s="84">
        <f>Hydro5Yr!$I153</f>
        <v>864</v>
      </c>
      <c r="D147" s="84">
        <f>Hydro5Yr!$O153</f>
        <v>0.30195761624235257</v>
      </c>
      <c r="E147" s="88">
        <f>Hydro10Yr!$I153</f>
        <v>864</v>
      </c>
      <c r="F147" s="88">
        <f>Hydro10Yr!$O153</f>
        <v>0.86675977690147676</v>
      </c>
      <c r="G147" s="85">
        <f>Hydro25Yr!$I153</f>
        <v>864</v>
      </c>
      <c r="H147" s="85">
        <f>Hydro25Yr!$O153</f>
        <v>2.2290928711639717</v>
      </c>
      <c r="I147" s="86">
        <f>Hydro100Yr!$I153</f>
        <v>864</v>
      </c>
      <c r="J147" s="86">
        <f>Hydro100Yr!$O153</f>
        <v>3.6714472421590432</v>
      </c>
      <c r="K147" s="70"/>
      <c r="L147" s="70"/>
    </row>
    <row r="148" spans="1:12" x14ac:dyDescent="0.2">
      <c r="A148" s="82">
        <f>Hydro2Yr!$I154</f>
        <v>870</v>
      </c>
      <c r="B148" s="82">
        <f>Hydro2Yr!$O154</f>
        <v>2.7653306933659787E-2</v>
      </c>
      <c r="C148" s="84">
        <f>Hydro5Yr!$I154</f>
        <v>870</v>
      </c>
      <c r="D148" s="84">
        <f>Hydro5Yr!$O154</f>
        <v>0.28795572150008003</v>
      </c>
      <c r="E148" s="88">
        <f>Hydro10Yr!$I154</f>
        <v>870</v>
      </c>
      <c r="F148" s="88">
        <f>Hydro10Yr!$O154</f>
        <v>0.83201399259661024</v>
      </c>
      <c r="G148" s="85">
        <f>Hydro25Yr!$I154</f>
        <v>870</v>
      </c>
      <c r="H148" s="85">
        <f>Hydro25Yr!$O154</f>
        <v>2.1518582402294526</v>
      </c>
      <c r="I148" s="86">
        <f>Hydro100Yr!$I154</f>
        <v>870</v>
      </c>
      <c r="J148" s="86">
        <f>Hydro100Yr!$O154</f>
        <v>3.5488954655528411</v>
      </c>
      <c r="K148" s="70"/>
      <c r="L148" s="70"/>
    </row>
    <row r="149" spans="1:12" x14ac:dyDescent="0.2">
      <c r="A149" s="82">
        <f>Hydro2Yr!$I155</f>
        <v>876</v>
      </c>
      <c r="B149" s="82">
        <f>Hydro2Yr!$O155</f>
        <v>2.598170167071891E-2</v>
      </c>
      <c r="C149" s="84">
        <f>Hydro5Yr!$I155</f>
        <v>876</v>
      </c>
      <c r="D149" s="84">
        <f>Hydro5Yr!$O155</f>
        <v>0.27460310018503065</v>
      </c>
      <c r="E149" s="88">
        <f>Hydro10Yr!$I155</f>
        <v>876</v>
      </c>
      <c r="F149" s="88">
        <f>Hydro10Yr!$O155</f>
        <v>0.79866106195100861</v>
      </c>
      <c r="G149" s="85">
        <f>Hydro25Yr!$I155</f>
        <v>876</v>
      </c>
      <c r="H149" s="85">
        <f>Hydro25Yr!$O155</f>
        <v>2.0772996701682884</v>
      </c>
      <c r="I149" s="86">
        <f>Hydro100Yr!$I155</f>
        <v>876</v>
      </c>
      <c r="J149" s="86">
        <f>Hydro100Yr!$O155</f>
        <v>3.4304344294526925</v>
      </c>
      <c r="K149" s="70"/>
      <c r="L149" s="70"/>
    </row>
    <row r="150" spans="1:12" x14ac:dyDescent="0.2">
      <c r="A150" s="82">
        <f>Hydro2Yr!$I156</f>
        <v>882</v>
      </c>
      <c r="B150" s="82">
        <f>Hydro2Yr!$O156</f>
        <v>2.4411142700787269E-2</v>
      </c>
      <c r="C150" s="84">
        <f>Hydro5Yr!$I156</f>
        <v>882</v>
      </c>
      <c r="D150" s="84">
        <f>Hydro5Yr!$O156</f>
        <v>0.26186964523019174</v>
      </c>
      <c r="E150" s="88">
        <f>Hydro10Yr!$I156</f>
        <v>882</v>
      </c>
      <c r="F150" s="88">
        <f>Hydro10Yr!$O156</f>
        <v>0.76664514966392994</v>
      </c>
      <c r="G150" s="85">
        <f>Hydro25Yr!$I156</f>
        <v>882</v>
      </c>
      <c r="H150" s="85">
        <f>Hydro25Yr!$O156</f>
        <v>2.0053244395974485</v>
      </c>
      <c r="I150" s="86">
        <f>Hydro100Yr!$I156</f>
        <v>882</v>
      </c>
      <c r="J150" s="86">
        <f>Hydro100Yr!$O156</f>
        <v>3.3159275862021618</v>
      </c>
      <c r="K150" s="70"/>
      <c r="L150" s="70"/>
    </row>
    <row r="151" spans="1:12" x14ac:dyDescent="0.2">
      <c r="A151" s="82">
        <f>Hydro2Yr!$I157</f>
        <v>888</v>
      </c>
      <c r="B151" s="82">
        <f>Hydro2Yr!$O157</f>
        <v>2.2935521911167753E-2</v>
      </c>
      <c r="C151" s="84">
        <f>Hydro5Yr!$I157</f>
        <v>888</v>
      </c>
      <c r="D151" s="84">
        <f>Hydro5Yr!$O157</f>
        <v>0.24972664564522182</v>
      </c>
      <c r="E151" s="88">
        <f>Hydro10Yr!$I157</f>
        <v>888</v>
      </c>
      <c r="F151" s="88">
        <f>Hydro10Yr!$O157</f>
        <v>0.73591265870337685</v>
      </c>
      <c r="G151" s="85">
        <f>Hydro25Yr!$I157</f>
        <v>888</v>
      </c>
      <c r="H151" s="85">
        <f>Hydro25Yr!$O157</f>
        <v>1.9358430397868569</v>
      </c>
      <c r="I151" s="86">
        <f>Hydro100Yr!$I157</f>
        <v>888</v>
      </c>
      <c r="J151" s="86">
        <f>Hydro100Yr!$O157</f>
        <v>3.2052429460634611</v>
      </c>
      <c r="K151" s="70"/>
      <c r="L151" s="70"/>
    </row>
    <row r="152" spans="1:12" x14ac:dyDescent="0.2">
      <c r="A152" s="82">
        <f>Hydro2Yr!$I158</f>
        <v>894</v>
      </c>
      <c r="B152" s="82">
        <f>Hydro2Yr!$O158</f>
        <v>2.1549100416372275E-2</v>
      </c>
      <c r="C152" s="84">
        <f>Hydro5Yr!$I158</f>
        <v>894</v>
      </c>
      <c r="D152" s="84">
        <f>Hydro5Yr!$O158</f>
        <v>0.23814672177981822</v>
      </c>
      <c r="E152" s="88">
        <f>Hydro10Yr!$I158</f>
        <v>894</v>
      </c>
      <c r="F152" s="88">
        <f>Hydro10Yr!$O158</f>
        <v>0.70641214058065549</v>
      </c>
      <c r="G152" s="85">
        <f>Hydro25Yr!$I158</f>
        <v>894</v>
      </c>
      <c r="H152" s="85">
        <f>Hydro25Yr!$O158</f>
        <v>1.8687690633459295</v>
      </c>
      <c r="I152" s="86">
        <f>Hydro100Yr!$I158</f>
        <v>894</v>
      </c>
      <c r="J152" s="86">
        <f>Hydro100Yr!$O158</f>
        <v>3.0982529250755584</v>
      </c>
      <c r="K152" s="70"/>
      <c r="L152" s="70"/>
    </row>
    <row r="153" spans="1:12" x14ac:dyDescent="0.2">
      <c r="A153" s="82">
        <f>Hydro2Yr!$I159</f>
        <v>900</v>
      </c>
      <c r="B153" s="82">
        <f>Hydro2Yr!$O159</f>
        <v>2.0246486238832354E-2</v>
      </c>
      <c r="C153" s="84">
        <f>Hydro5Yr!$I159</f>
        <v>900</v>
      </c>
      <c r="D153" s="84">
        <f>Hydro5Yr!$O159</f>
        <v>0.22710376358895101</v>
      </c>
      <c r="E153" s="88">
        <f>Hydro10Yr!$I159</f>
        <v>900</v>
      </c>
      <c r="F153" s="88">
        <f>Hydro10Yr!$O159</f>
        <v>0.67809420922175201</v>
      </c>
      <c r="G153" s="85">
        <f>Hydro25Yr!$I159</f>
        <v>900</v>
      </c>
      <c r="H153" s="85">
        <f>Hydro25Yr!$O159</f>
        <v>1.8040190967669227</v>
      </c>
      <c r="I153" s="86">
        <f>Hydro100Yr!$I159</f>
        <v>900</v>
      </c>
      <c r="J153" s="86">
        <f>Hydro100Yr!$O159</f>
        <v>2.9948341979906838</v>
      </c>
      <c r="K153" s="70"/>
      <c r="L153" s="70"/>
    </row>
    <row r="154" spans="1:12" x14ac:dyDescent="0.2">
      <c r="A154" s="82">
        <f>Hydro2Yr!$I160</f>
        <v>906</v>
      </c>
      <c r="B154" s="82">
        <f>Hydro2Yr!$O160</f>
        <v>1.9022613338781587E-2</v>
      </c>
      <c r="C154" s="84">
        <f>Hydro5Yr!$I160</f>
        <v>906</v>
      </c>
      <c r="D154" s="84">
        <f>Hydro5Yr!$O160</f>
        <v>0.21657287176076062</v>
      </c>
      <c r="E154" s="88">
        <f>Hydro10Yr!$I160</f>
        <v>906</v>
      </c>
      <c r="F154" s="88">
        <f>Hydro10Yr!$O160</f>
        <v>0.65091145829135688</v>
      </c>
      <c r="G154" s="85">
        <f>Hydro25Yr!$I160</f>
        <v>906</v>
      </c>
      <c r="H154" s="85">
        <f>Hydro25Yr!$O160</f>
        <v>1.7415126166915285</v>
      </c>
      <c r="I154" s="86">
        <f>Hydro100Yr!$I160</f>
        <v>906</v>
      </c>
      <c r="J154" s="86">
        <f>Hydro100Yr!$O160</f>
        <v>2.8948675561197974</v>
      </c>
      <c r="K154" s="70"/>
      <c r="L154" s="70"/>
    </row>
    <row r="155" spans="1:12" x14ac:dyDescent="0.2">
      <c r="A155" s="82">
        <f>Hydro2Yr!$I161</f>
        <v>912</v>
      </c>
      <c r="B155" s="82">
        <f>Hydro2Yr!$O161</f>
        <v>1.7872721911753323E-2</v>
      </c>
      <c r="C155" s="84">
        <f>Hydro5Yr!$I161</f>
        <v>912</v>
      </c>
      <c r="D155" s="84">
        <f>Hydro5Yr!$O161</f>
        <v>0.20653030157438065</v>
      </c>
      <c r="E155" s="88">
        <f>Hydro10Yr!$I161</f>
        <v>912</v>
      </c>
      <c r="F155" s="88">
        <f>Hydro10Yr!$O161</f>
        <v>0.62481838183110905</v>
      </c>
      <c r="G155" s="85">
        <f>Hydro25Yr!$I161</f>
        <v>912</v>
      </c>
      <c r="H155" s="85">
        <f>Hydro25Yr!$O161</f>
        <v>1.6811718897716399</v>
      </c>
      <c r="I155" s="86">
        <f>Hydro100Yr!$I161</f>
        <v>912</v>
      </c>
      <c r="J155" s="86">
        <f>Hydro100Yr!$O161</f>
        <v>2.7982377699231402</v>
      </c>
      <c r="K155" s="70"/>
      <c r="L155" s="70"/>
    </row>
    <row r="156" spans="1:12" x14ac:dyDescent="0.2">
      <c r="A156" s="82">
        <f>Hydro2Yr!$I162</f>
        <v>918</v>
      </c>
      <c r="B156" s="82">
        <f>Hydro2Yr!$O162</f>
        <v>1.6792339877068015E-2</v>
      </c>
      <c r="C156" s="84">
        <f>Hydro5Yr!$I162</f>
        <v>918</v>
      </c>
      <c r="D156" s="84">
        <f>Hydro5Yr!$O162</f>
        <v>0.19695340936109301</v>
      </c>
      <c r="E156" s="88">
        <f>Hydro10Yr!$I162</f>
        <v>918</v>
      </c>
      <c r="F156" s="88">
        <f>Hydro10Yr!$O162</f>
        <v>0.59977129807922047</v>
      </c>
      <c r="G156" s="85">
        <f>Hydro25Yr!$I162</f>
        <v>918</v>
      </c>
      <c r="H156" s="85">
        <f>Hydro25Yr!$O162</f>
        <v>1.6229218759998036</v>
      </c>
      <c r="I156" s="86">
        <f>Hydro100Yr!$I162</f>
        <v>918</v>
      </c>
      <c r="J156" s="86">
        <f>Hydro100Yr!$O162</f>
        <v>2.7048334561874507</v>
      </c>
      <c r="K156" s="70"/>
      <c r="L156" s="70"/>
    </row>
    <row r="157" spans="1:12" x14ac:dyDescent="0.2">
      <c r="A157" s="82">
        <f>Hydro2Yr!$I163</f>
        <v>924</v>
      </c>
      <c r="B157" s="82">
        <f>Hydro2Yr!$O163</f>
        <v>1.577726548531664E-2</v>
      </c>
      <c r="C157" s="84">
        <f>Hydro5Yr!$I163</f>
        <v>924</v>
      </c>
      <c r="D157" s="84">
        <f>Hydro5Yr!$O163</f>
        <v>0.18782060144810306</v>
      </c>
      <c r="E157" s="88">
        <f>Hydro10Yr!$I163</f>
        <v>924</v>
      </c>
      <c r="F157" s="88">
        <f>Hydro10Yr!$O163</f>
        <v>0.57572827634393842</v>
      </c>
      <c r="G157" s="85">
        <f>Hydro25Yr!$I163</f>
        <v>924</v>
      </c>
      <c r="H157" s="85">
        <f>Hydro25Yr!$O163</f>
        <v>1.5666901353891278</v>
      </c>
      <c r="I157" s="86">
        <f>Hydro100Yr!$I163</f>
        <v>924</v>
      </c>
      <c r="J157" s="86">
        <f>Hydro100Yr!$O163</f>
        <v>2.6145469496367717</v>
      </c>
      <c r="K157" s="70"/>
      <c r="L157" s="70"/>
    </row>
    <row r="158" spans="1:12" x14ac:dyDescent="0.2">
      <c r="A158" s="82">
        <f>Hydro2Yr!$I164</f>
        <v>930</v>
      </c>
      <c r="B158" s="82">
        <f>Hydro2Yr!$O164</f>
        <v>1.4823550977198664E-2</v>
      </c>
      <c r="C158" s="84">
        <f>Hydro5Yr!$I164</f>
        <v>930</v>
      </c>
      <c r="D158" s="84">
        <f>Hydro5Yr!$O164</f>
        <v>0.17911128546981045</v>
      </c>
      <c r="E158" s="88">
        <f>Hydro10Yr!$I164</f>
        <v>930</v>
      </c>
      <c r="F158" s="88">
        <f>Hydro10Yr!$O164</f>
        <v>0.55264906680843107</v>
      </c>
      <c r="G158" s="85">
        <f>Hydro25Yr!$I164</f>
        <v>930</v>
      </c>
      <c r="H158" s="85">
        <f>Hydro25Yr!$O164</f>
        <v>1.5124067378865629</v>
      </c>
      <c r="I158" s="86">
        <f>Hydro100Yr!$I164</f>
        <v>930</v>
      </c>
      <c r="J158" s="86">
        <f>Hydro100Yr!$O164</f>
        <v>2.5272741788288551</v>
      </c>
      <c r="K158" s="70"/>
      <c r="L158" s="70"/>
    </row>
    <row r="159" spans="1:12" x14ac:dyDescent="0.2">
      <c r="A159" s="82">
        <f>Hydro2Yr!$I165</f>
        <v>936</v>
      </c>
      <c r="B159" s="82">
        <f>Hydro2Yr!$O165</f>
        <v>1.3927487230161005E-2</v>
      </c>
      <c r="C159" s="84">
        <f>Hydro5Yr!$I165</f>
        <v>936</v>
      </c>
      <c r="D159" s="84">
        <f>Hydro5Yr!$O165</f>
        <v>0.17080582393679675</v>
      </c>
      <c r="E159" s="88">
        <f>Hydro10Yr!$I165</f>
        <v>936</v>
      </c>
      <c r="F159" s="88">
        <f>Hydro10Yr!$O165</f>
        <v>0.53049503314958235</v>
      </c>
      <c r="G159" s="85">
        <f>Hydro25Yr!$I165</f>
        <v>936</v>
      </c>
      <c r="H159" s="85">
        <f>Hydro25Yr!$O165</f>
        <v>1.4600041764075729</v>
      </c>
      <c r="I159" s="86">
        <f>Hydro100Yr!$I165</f>
        <v>936</v>
      </c>
      <c r="J159" s="86">
        <f>Hydro100Yr!$O165</f>
        <v>2.4429145461940909</v>
      </c>
      <c r="K159" s="70"/>
      <c r="L159" s="70"/>
    </row>
    <row r="160" spans="1:12" x14ac:dyDescent="0.2">
      <c r="A160" s="82">
        <f>Hydro2Yr!$I166</f>
        <v>942</v>
      </c>
      <c r="B160" s="82">
        <f>Hydro2Yr!$O166</f>
        <v>1.3085589333127208E-2</v>
      </c>
      <c r="C160" s="84">
        <f>Hydro5Yr!$I166</f>
        <v>942</v>
      </c>
      <c r="D160" s="84">
        <f>Hydro5Yr!$O166</f>
        <v>0.16288548995783642</v>
      </c>
      <c r="E160" s="88">
        <f>Hydro10Yr!$I166</f>
        <v>942</v>
      </c>
      <c r="F160" s="88">
        <f>Hydro10Yr!$O166</f>
        <v>0.50922908785789944</v>
      </c>
      <c r="G160" s="85">
        <f>Hydro25Yr!$I166</f>
        <v>942</v>
      </c>
      <c r="H160" s="85">
        <f>Hydro25Yr!$O166</f>
        <v>1.4094172828840155</v>
      </c>
      <c r="I160" s="86">
        <f>Hydro100Yr!$I166</f>
        <v>942</v>
      </c>
      <c r="J160" s="86">
        <f>Hydro100Yr!$O166</f>
        <v>2.3613708120787229</v>
      </c>
      <c r="K160" s="70"/>
      <c r="L160" s="70"/>
    </row>
    <row r="161" spans="1:12" x14ac:dyDescent="0.2">
      <c r="A161" s="82">
        <f>Hydro2Yr!$I167</f>
        <v>948</v>
      </c>
      <c r="B161" s="82">
        <f>Hydro2Yr!$O167</f>
        <v>1.2294583033214726E-2</v>
      </c>
      <c r="C161" s="84">
        <f>Hydro5Yr!$I167</f>
        <v>948</v>
      </c>
      <c r="D161" s="84">
        <f>Hydro5Yr!$O167</f>
        <v>0.15533242501509753</v>
      </c>
      <c r="E161" s="88">
        <f>Hydro10Yr!$I167</f>
        <v>948</v>
      </c>
      <c r="F161" s="88">
        <f>Hydro10Yr!$O167</f>
        <v>0.48881563015024432</v>
      </c>
      <c r="G161" s="85">
        <f>Hydro25Yr!$I167</f>
        <v>948</v>
      </c>
      <c r="H161" s="85">
        <f>Hydro25Yr!$O167</f>
        <v>1.3605831472208205</v>
      </c>
      <c r="I161" s="86">
        <f>Hydro100Yr!$I167</f>
        <v>948</v>
      </c>
      <c r="J161" s="86">
        <f>Hydro100Yr!$O167</f>
        <v>2.2825489826586423</v>
      </c>
      <c r="K161" s="70"/>
      <c r="L161" s="70"/>
    </row>
    <row r="162" spans="1:12" x14ac:dyDescent="0.2">
      <c r="A162" s="82">
        <f>Hydro2Yr!$I168</f>
        <v>954</v>
      </c>
      <c r="B162" s="82">
        <f>Hydro2Yr!$O168</f>
        <v>1.1551392001730181E-2</v>
      </c>
      <c r="C162" s="84">
        <f>Hydro5Yr!$I168</f>
        <v>954</v>
      </c>
      <c r="D162" s="84">
        <f>Hydro5Yr!$O168</f>
        <v>0.14812959869732173</v>
      </c>
      <c r="E162" s="88">
        <f>Hydro10Yr!$I168</f>
        <v>954</v>
      </c>
      <c r="F162" s="88">
        <f>Hydro10Yr!$O168</f>
        <v>0.46922048637146407</v>
      </c>
      <c r="G162" s="85">
        <f>Hydro25Yr!$I168</f>
        <v>954</v>
      </c>
      <c r="H162" s="85">
        <f>Hydro25Yr!$O168</f>
        <v>1.3134410390607187</v>
      </c>
      <c r="I162" s="86">
        <f>Hydro100Yr!$I168</f>
        <v>954</v>
      </c>
      <c r="J162" s="86">
        <f>Hydro100Yr!$O168</f>
        <v>2.2063582015946075</v>
      </c>
      <c r="K162" s="70"/>
      <c r="L162" s="70"/>
    </row>
    <row r="163" spans="1:12" x14ac:dyDescent="0.2">
      <c r="A163" s="82">
        <f>Hydro2Yr!$I169</f>
        <v>960</v>
      </c>
      <c r="B163" s="82">
        <f>Hydro2Yr!$O169</f>
        <v>1.0853125869917884E-2</v>
      </c>
      <c r="C163" s="84">
        <f>Hydro5Yr!$I169</f>
        <v>960</v>
      </c>
      <c r="D163" s="84">
        <f>Hydro5Yr!$O169</f>
        <v>0.14126077030019232</v>
      </c>
      <c r="E163" s="88">
        <f>Hydro10Yr!$I169</f>
        <v>960</v>
      </c>
      <c r="F163" s="88">
        <f>Hydro10Yr!$O169</f>
        <v>0.45041085278513271</v>
      </c>
      <c r="G163" s="85">
        <f>Hydro25Yr!$I169</f>
        <v>960</v>
      </c>
      <c r="H163" s="85">
        <f>Hydro25Yr!$O169</f>
        <v>1.2679323322596727</v>
      </c>
      <c r="I163" s="86">
        <f>Hydro100Yr!$I169</f>
        <v>960</v>
      </c>
      <c r="J163" s="86">
        <f>Hydro100Yr!$O169</f>
        <v>2.132710645303951</v>
      </c>
      <c r="K163" s="70"/>
      <c r="L163" s="70"/>
    </row>
    <row r="164" spans="1:12" x14ac:dyDescent="0.2">
      <c r="A164" s="82">
        <f>Hydro2Yr!$I170</f>
        <v>966</v>
      </c>
      <c r="B164" s="82">
        <f>Hydro2Yr!$O170</f>
        <v>1.0197068987931312E-2</v>
      </c>
      <c r="C164" s="84">
        <f>Hydro5Yr!$I170</f>
        <v>966</v>
      </c>
      <c r="D164" s="84">
        <f>Hydro5Yr!$O170</f>
        <v>0.13471045220731087</v>
      </c>
      <c r="E164" s="88">
        <f>Hydro10Yr!$I170</f>
        <v>966</v>
      </c>
      <c r="F164" s="88">
        <f>Hydro10Yr!$O170</f>
        <v>0.43235524065764175</v>
      </c>
      <c r="G164" s="85">
        <f>Hydro25Yr!$I170</f>
        <v>966</v>
      </c>
      <c r="H164" s="85">
        <f>Hydro25Yr!$O170</f>
        <v>1.2240004319791409</v>
      </c>
      <c r="I164" s="86">
        <f>Hydro100Yr!$I170</f>
        <v>966</v>
      </c>
      <c r="J164" s="86">
        <f>Hydro100Yr!$O170</f>
        <v>2.0615214217281119</v>
      </c>
      <c r="K164" s="70"/>
      <c r="L164" s="70"/>
    </row>
    <row r="165" spans="1:12" x14ac:dyDescent="0.2">
      <c r="A165" s="82">
        <f>Hydro2Yr!$I171</f>
        <v>972</v>
      </c>
      <c r="B165" s="82">
        <f>Hydro2Yr!$O171</f>
        <v>9.5806698633098437E-3</v>
      </c>
      <c r="C165" s="84">
        <f>Hydro5Yr!$I171</f>
        <v>972</v>
      </c>
      <c r="D165" s="84">
        <f>Hydro5Yr!$O171</f>
        <v>0.12846387496921002</v>
      </c>
      <c r="E165" s="88">
        <f>Hydro10Yr!$I171</f>
        <v>972</v>
      </c>
      <c r="F165" s="88">
        <f>Hydro10Yr!$O171</f>
        <v>0.4150234235437103</v>
      </c>
      <c r="G165" s="85">
        <f>Hydro25Yr!$I171</f>
        <v>972</v>
      </c>
      <c r="H165" s="85">
        <f>Hydro25Yr!$O171</f>
        <v>1.1815907043044773</v>
      </c>
      <c r="I165" s="86">
        <f>Hydro100Yr!$I171</f>
        <v>972</v>
      </c>
      <c r="J165" s="86">
        <f>Hydro100Yr!$O171</f>
        <v>1.9927084724792632</v>
      </c>
      <c r="K165" s="70"/>
      <c r="L165" s="70"/>
    </row>
    <row r="166" spans="1:12" x14ac:dyDescent="0.2">
      <c r="A166" s="82">
        <f>Hydro2Yr!$I172</f>
        <v>978</v>
      </c>
      <c r="B166" s="82">
        <f>Hydro2Yr!$O172</f>
        <v>9.001531237885118E-3</v>
      </c>
      <c r="C166" s="84">
        <f>Hydro5Yr!$I172</f>
        <v>978</v>
      </c>
      <c r="D166" s="84">
        <f>Hydro5Yr!$O172</f>
        <v>0.12250695400166713</v>
      </c>
      <c r="E166" s="88">
        <f>Hydro10Yr!$I172</f>
        <v>978</v>
      </c>
      <c r="F166" s="88">
        <f>Hydro10Yr!$O172</f>
        <v>0.39838638668504617</v>
      </c>
      <c r="G166" s="85">
        <f>Hydro25Yr!$I172</f>
        <v>978</v>
      </c>
      <c r="H166" s="85">
        <f>Hydro25Yr!$O172</f>
        <v>1.1406504083019338</v>
      </c>
      <c r="I166" s="86">
        <f>Hydro100Yr!$I172</f>
        <v>978</v>
      </c>
      <c r="J166" s="86">
        <f>Hydro100Yr!$O172</f>
        <v>1.9261924782532496</v>
      </c>
      <c r="K166" s="70"/>
      <c r="L166" s="70"/>
    </row>
    <row r="167" spans="1:12" x14ac:dyDescent="0.2">
      <c r="A167" s="82">
        <f>Hydro2Yr!$I173</f>
        <v>984</v>
      </c>
      <c r="B167" s="82">
        <f>Hydro2Yr!$O173</f>
        <v>8.4574007645253583E-3</v>
      </c>
      <c r="C167" s="84">
        <f>Hydro5Yr!$I173</f>
        <v>984</v>
      </c>
      <c r="D167" s="84">
        <f>Hydro5Yr!$O173</f>
        <v>0.11682625782823128</v>
      </c>
      <c r="E167" s="88">
        <f>Hydro10Yr!$I173</f>
        <v>984</v>
      </c>
      <c r="F167" s="88">
        <f>Hydro10Yr!$O173</f>
        <v>0.38241627843747927</v>
      </c>
      <c r="G167" s="85">
        <f>Hydro25Yr!$I173</f>
        <v>984</v>
      </c>
      <c r="H167" s="85">
        <f>Hydro25Yr!$O173</f>
        <v>1.1011286304297969</v>
      </c>
      <c r="I167" s="86">
        <f>Hydro100Yr!$I173</f>
        <v>984</v>
      </c>
      <c r="J167" s="86">
        <f>Hydro100Yr!$O173</f>
        <v>1.8618967673998315</v>
      </c>
      <c r="K167" s="70"/>
      <c r="L167" s="70"/>
    </row>
    <row r="168" spans="1:12" x14ac:dyDescent="0.2">
      <c r="A168" s="82">
        <f>Hydro2Yr!$I174</f>
        <v>990</v>
      </c>
      <c r="B168" s="82">
        <f>Hydro2Yr!$O174</f>
        <v>7.9461622474577085E-3</v>
      </c>
      <c r="C168" s="84">
        <f>Hydro5Yr!$I174</f>
        <v>990</v>
      </c>
      <c r="D168" s="84">
        <f>Hydro5Yr!$O174</f>
        <v>0.11140897779535543</v>
      </c>
      <c r="E168" s="88">
        <f>Hydro10Yr!$I174</f>
        <v>990</v>
      </c>
      <c r="F168" s="88">
        <f>Hydro10Yr!$O174</f>
        <v>0.36708636364521863</v>
      </c>
      <c r="G168" s="85">
        <f>Hydro25Yr!$I174</f>
        <v>990</v>
      </c>
      <c r="H168" s="85">
        <f>Hydro25Yr!$O174</f>
        <v>1.0629762212220679</v>
      </c>
      <c r="I168" s="86">
        <f>Hydro100Yr!$I174</f>
        <v>990</v>
      </c>
      <c r="J168" s="86">
        <f>Hydro100Yr!$O174</f>
        <v>1.7997472275448041</v>
      </c>
      <c r="K168" s="70"/>
      <c r="L168" s="70"/>
    </row>
    <row r="169" spans="1:12" x14ac:dyDescent="0.2">
      <c r="A169" s="82">
        <f>Hydro2Yr!$I175</f>
        <v>996</v>
      </c>
      <c r="B169" s="82">
        <f>Hydro2Yr!$O175</f>
        <v>7.4658274121015503E-3</v>
      </c>
      <c r="C169" s="84">
        <f>Hydro5Yr!$I175</f>
        <v>996</v>
      </c>
      <c r="D169" s="84">
        <f>Hydro5Yr!$O175</f>
        <v>0.10624289919185113</v>
      </c>
      <c r="E169" s="88">
        <f>Hydro10Yr!$I175</f>
        <v>996</v>
      </c>
      <c r="F169" s="88">
        <f>Hydro10Yr!$O175</f>
        <v>0.35237097888420577</v>
      </c>
      <c r="G169" s="85">
        <f>Hydro25Yr!$I175</f>
        <v>996</v>
      </c>
      <c r="H169" s="85">
        <f>Hydro25Yr!$O175</f>
        <v>1.0261457341659659</v>
      </c>
      <c r="I169" s="86">
        <f>Hydro100Yr!$I175</f>
        <v>996</v>
      </c>
      <c r="J169" s="86">
        <f>Hydro100Yr!$O175</f>
        <v>1.7396722201621559</v>
      </c>
      <c r="K169" s="70"/>
      <c r="L169" s="70"/>
    </row>
    <row r="170" spans="1:12" x14ac:dyDescent="0.2">
      <c r="A170" s="82">
        <f>Hydro2Yr!$I176</f>
        <v>1002</v>
      </c>
      <c r="B170" s="82">
        <f>Hydro2Yr!$O176</f>
        <v>7.0145281724042453E-3</v>
      </c>
      <c r="C170" s="84">
        <f>Hydro5Yr!$I176</f>
        <v>1002</v>
      </c>
      <c r="D170" s="84">
        <f>Hydro5Yr!$O176</f>
        <v>0.10131637370754562</v>
      </c>
      <c r="E170" s="88">
        <f>Hydro10Yr!$I176</f>
        <v>1002</v>
      </c>
      <c r="F170" s="88">
        <f>Hydro10Yr!$O176</f>
        <v>0.33824548949962335</v>
      </c>
      <c r="G170" s="85">
        <f>Hydro25Yr!$I176</f>
        <v>1002</v>
      </c>
      <c r="H170" s="85">
        <f>Hydro25Yr!$O176</f>
        <v>0.99059136669721382</v>
      </c>
      <c r="I170" s="86">
        <f>Hydro100Yr!$I176</f>
        <v>1002</v>
      </c>
      <c r="J170" s="86">
        <f>Hydro100Yr!$O176</f>
        <v>1.6816024979977864</v>
      </c>
      <c r="K170" s="70"/>
      <c r="L170" s="70"/>
    </row>
    <row r="171" spans="1:12" x14ac:dyDescent="0.2">
      <c r="A171" s="82">
        <f>Hydro2Yr!$I177</f>
        <v>1008</v>
      </c>
      <c r="B171" s="82">
        <f>Hydro2Yr!$O177</f>
        <v>6.5905093656059427E-3</v>
      </c>
      <c r="C171" s="84">
        <f>Hydro5Yr!$I177</f>
        <v>1008</v>
      </c>
      <c r="D171" s="84">
        <f>Hydro5Yr!$O177</f>
        <v>9.6618293169039637E-2</v>
      </c>
      <c r="E171" s="88">
        <f>Hydro10Yr!$I177</f>
        <v>1008</v>
      </c>
      <c r="F171" s="88">
        <f>Hydro10Yr!$O177</f>
        <v>0.32468624836563603</v>
      </c>
      <c r="G171" s="85">
        <f>Hydro25Yr!$I177</f>
        <v>1008</v>
      </c>
      <c r="H171" s="85">
        <f>Hydro25Yr!$O177</f>
        <v>0.9562689032397681</v>
      </c>
      <c r="I171" s="86">
        <f>Hydro100Yr!$I177</f>
        <v>1008</v>
      </c>
      <c r="J171" s="86">
        <f>Hydro100Yr!$O177</f>
        <v>1.6254711252495646</v>
      </c>
      <c r="K171" s="70"/>
      <c r="L171" s="70"/>
    </row>
    <row r="172" spans="1:12" x14ac:dyDescent="0.2">
      <c r="A172" s="82">
        <f>Hydro2Yr!$I178</f>
        <v>1014</v>
      </c>
      <c r="B172" s="82">
        <f>Hydro2Yr!$O178</f>
        <v>6.1921219261782783E-3</v>
      </c>
      <c r="C172" s="84">
        <f>Hydro5Yr!$I178</f>
        <v>1014</v>
      </c>
      <c r="D172" s="84">
        <f>Hydro5Yr!$O178</f>
        <v>9.2138064493353308E-2</v>
      </c>
      <c r="E172" s="88">
        <f>Hydro10Yr!$I178</f>
        <v>1014</v>
      </c>
      <c r="F172" s="88">
        <f>Hydro10Yr!$O178</f>
        <v>0.31167055629833929</v>
      </c>
      <c r="G172" s="85">
        <f>Hydro25Yr!$I178</f>
        <v>1014</v>
      </c>
      <c r="H172" s="85">
        <f>Hydro25Yr!$O178</f>
        <v>0.92313566021911608</v>
      </c>
      <c r="I172" s="86">
        <f>Hydro100Yr!$I178</f>
        <v>1014</v>
      </c>
      <c r="J172" s="86">
        <f>Hydro100Yr!$O178</f>
        <v>1.5712134004118066</v>
      </c>
      <c r="K172" s="70"/>
      <c r="L172" s="70"/>
    </row>
    <row r="173" spans="1:12" x14ac:dyDescent="0.2">
      <c r="A173" s="82">
        <f>Hydro2Yr!$I179</f>
        <v>1020</v>
      </c>
      <c r="B173" s="82">
        <f>Hydro2Yr!$O179</f>
        <v>5.8178164723892353E-3</v>
      </c>
      <c r="C173" s="84">
        <f>Hydro5Yr!$I179</f>
        <v>1020</v>
      </c>
      <c r="D173" s="84">
        <f>Hydro5Yr!$O179</f>
        <v>8.7865585802975668E-2</v>
      </c>
      <c r="E173" s="88">
        <f>Hydro10Yr!$I179</f>
        <v>1020</v>
      </c>
      <c r="F173" s="88">
        <f>Hydro10Yr!$O179</f>
        <v>0.29917662405562184</v>
      </c>
      <c r="G173" s="85">
        <f>Hydro25Yr!$I179</f>
        <v>1020</v>
      </c>
      <c r="H173" s="85">
        <f>Hydro25Yr!$O179</f>
        <v>0.89115043298078711</v>
      </c>
      <c r="I173" s="86">
        <f>Hydro100Yr!$I179</f>
        <v>1020</v>
      </c>
      <c r="J173" s="86">
        <f>Hydro100Yr!$O179</f>
        <v>1.5187667816951209</v>
      </c>
      <c r="K173" s="70"/>
      <c r="L173" s="70"/>
    </row>
    <row r="174" spans="1:12" x14ac:dyDescent="0.2">
      <c r="A174" s="82">
        <f>Hydro2Yr!$I180</f>
        <v>1026</v>
      </c>
      <c r="B174" s="82">
        <f>Hydro2Yr!$O180</f>
        <v>5.4661372805515232E-3</v>
      </c>
      <c r="C174" s="84">
        <f>Hydro5Yr!$I180</f>
        <v>1026</v>
      </c>
      <c r="D174" s="84">
        <f>Hydro5Yr!$O180</f>
        <v>8.3791223648474064E-2</v>
      </c>
      <c r="E174" s="88">
        <f>Hydro10Yr!$I180</f>
        <v>1026</v>
      </c>
      <c r="F174" s="88">
        <f>Hydro10Yr!$O180</f>
        <v>0.28718353586034828</v>
      </c>
      <c r="G174" s="85">
        <f>Hydro25Yr!$I180</f>
        <v>1026</v>
      </c>
      <c r="H174" s="85">
        <f>Hydro25Yr!$O180</f>
        <v>0.86027344454805921</v>
      </c>
      <c r="I174" s="86">
        <f>Hydro100Yr!$I180</f>
        <v>1026</v>
      </c>
      <c r="J174" s="86">
        <f>Hydro100Yr!$O180</f>
        <v>1.4680708149357657</v>
      </c>
      <c r="K174" s="70"/>
      <c r="L174" s="70"/>
    </row>
    <row r="175" spans="1:12" x14ac:dyDescent="0.2">
      <c r="A175" s="82">
        <f>Hydro2Yr!$I181</f>
        <v>1032</v>
      </c>
      <c r="B175" s="82">
        <f>Hydro2Yr!$O181</f>
        <v>5.1357166235195296E-3</v>
      </c>
      <c r="C175" s="84">
        <f>Hydro5Yr!$I181</f>
        <v>1032</v>
      </c>
      <c r="D175" s="84">
        <f>Hydro5Yr!$O181</f>
        <v>7.9905791287296302E-2</v>
      </c>
      <c r="E175" s="88">
        <f>Hydro10Yr!$I181</f>
        <v>1032</v>
      </c>
      <c r="F175" s="88">
        <f>Hydro10Yr!$O181</f>
        <v>0.2756712143857829</v>
      </c>
      <c r="G175" s="85">
        <f>Hydro25Yr!$I181</f>
        <v>1032</v>
      </c>
      <c r="H175" s="85">
        <f>Hydro25Yr!$O181</f>
        <v>0.83046629615511647</v>
      </c>
      <c r="I175" s="86">
        <f>Hydro100Yr!$I181</f>
        <v>1032</v>
      </c>
      <c r="J175" s="86">
        <f>Hydro100Yr!$O181</f>
        <v>1.4190670639113356</v>
      </c>
      <c r="K175" s="70"/>
      <c r="L175" s="70"/>
    </row>
    <row r="176" spans="1:12" x14ac:dyDescent="0.2">
      <c r="A176" s="82">
        <f>Hydro2Yr!$I182</f>
        <v>1038</v>
      </c>
      <c r="B176" s="82">
        <f>Hydro2Yr!$O182</f>
        <v>4.825269451416629E-3</v>
      </c>
      <c r="C176" s="84">
        <f>Hydro5Yr!$I182</f>
        <v>1038</v>
      </c>
      <c r="D176" s="84">
        <f>Hydro5Yr!$O182</f>
        <v>7.6200527969795609E-2</v>
      </c>
      <c r="E176" s="88">
        <f>Hydro10Yr!$I182</f>
        <v>1038</v>
      </c>
      <c r="F176" s="88">
        <f>Hydro10Yr!$O182</f>
        <v>0.26462038714464081</v>
      </c>
      <c r="G176" s="85">
        <f>Hydro25Yr!$I182</f>
        <v>1038</v>
      </c>
      <c r="H176" s="85">
        <f>Hydro25Yr!$O182</f>
        <v>0.80169191949417251</v>
      </c>
      <c r="I176" s="86">
        <f>Hydro100Yr!$I182</f>
        <v>1038</v>
      </c>
      <c r="J176" s="86">
        <f>Hydro100Yr!$O182</f>
        <v>1.371699042982508</v>
      </c>
      <c r="K176" s="70"/>
      <c r="L176" s="70"/>
    </row>
    <row r="177" spans="1:12" x14ac:dyDescent="0.2">
      <c r="A177" s="82">
        <f>Hydro2Yr!$I183</f>
        <v>1044</v>
      </c>
      <c r="B177" s="82">
        <f>Hydro2Yr!$O183</f>
        <v>4.5335883939052945E-3</v>
      </c>
      <c r="C177" s="84">
        <f>Hydro5Yr!$I183</f>
        <v>1044</v>
      </c>
      <c r="D177" s="84">
        <f>Hydro5Yr!$O183</f>
        <v>7.2667079185770644E-2</v>
      </c>
      <c r="E177" s="88">
        <f>Hydro10Yr!$I183</f>
        <v>1044</v>
      </c>
      <c r="F177" s="88">
        <f>Hydro10Yr!$O183</f>
        <v>0.25401255422550562</v>
      </c>
      <c r="G177" s="85">
        <f>Hydro25Yr!$I183</f>
        <v>1044</v>
      </c>
      <c r="H177" s="85">
        <f>Hydro25Yr!$O183</f>
        <v>0.77391453061715143</v>
      </c>
      <c r="I177" s="86">
        <f>Hydro100Yr!$I183</f>
        <v>1044</v>
      </c>
      <c r="J177" s="86">
        <f>Hydro100Yr!$O183</f>
        <v>1.3259121519831765</v>
      </c>
      <c r="K177" s="70"/>
      <c r="L177" s="70"/>
    </row>
    <row r="178" spans="1:12" x14ac:dyDescent="0.2">
      <c r="A178" s="82">
        <f>Hydro2Yr!$I184</f>
        <v>1050</v>
      </c>
      <c r="B178" s="82">
        <f>Hydro2Yr!$O184</f>
        <v>4.2595390645632216E-3</v>
      </c>
      <c r="C178" s="84">
        <f>Hydro5Yr!$I184</f>
        <v>1050</v>
      </c>
      <c r="D178" s="84">
        <f>Hydro5Yr!$O184</f>
        <v>6.9297477826979509E-2</v>
      </c>
      <c r="E178" s="88">
        <f>Hydro10Yr!$I184</f>
        <v>1050</v>
      </c>
      <c r="F178" s="88">
        <f>Hydro10Yr!$O184</f>
        <v>0.2438299573225913</v>
      </c>
      <c r="G178" s="85">
        <f>Hydro25Yr!$I184</f>
        <v>1050</v>
      </c>
      <c r="H178" s="85">
        <f>Hydro25Yr!$O184</f>
        <v>0.7470995854346012</v>
      </c>
      <c r="I178" s="86">
        <f>Hydro100Yr!$I184</f>
        <v>1050</v>
      </c>
      <c r="J178" s="86">
        <f>Hydro100Yr!$O184</f>
        <v>1.2816536132839429</v>
      </c>
      <c r="K178" s="70"/>
      <c r="L178" s="70"/>
    </row>
    <row r="179" spans="1:12" x14ac:dyDescent="0.2">
      <c r="A179" s="82">
        <f>Hydro2Yr!$I185</f>
        <v>1056</v>
      </c>
      <c r="B179" s="82">
        <f>Hydro2Yr!$O185</f>
        <v>4.0020556491038107E-3</v>
      </c>
      <c r="C179" s="84">
        <f>Hydro5Yr!$I185</f>
        <v>1056</v>
      </c>
      <c r="D179" s="84">
        <f>Hydro5Yr!$O185</f>
        <v>6.6084126223158429E-2</v>
      </c>
      <c r="E179" s="88">
        <f>Hydro10Yr!$I185</f>
        <v>1056</v>
      </c>
      <c r="F179" s="88">
        <f>Hydro10Yr!$O185</f>
        <v>0.23405555000701209</v>
      </c>
      <c r="G179" s="85">
        <f>Hydro25Yr!$I185</f>
        <v>1056</v>
      </c>
      <c r="H179" s="85">
        <f>Hydro25Yr!$O185</f>
        <v>0.72121373675650424</v>
      </c>
      <c r="I179" s="86">
        <f>Hydro100Yr!$I185</f>
        <v>1056</v>
      </c>
      <c r="J179" s="86">
        <f>Hydro100Yr!$O185</f>
        <v>1.2388724109563991</v>
      </c>
      <c r="K179" s="70"/>
      <c r="L179" s="70"/>
    </row>
    <row r="180" spans="1:12" x14ac:dyDescent="0.2">
      <c r="A180" s="82">
        <f>Hydro2Yr!$I186</f>
        <v>1062</v>
      </c>
      <c r="B180" s="82">
        <f>Hydro2Yr!$O186</f>
        <v>3.7601367602825512E-3</v>
      </c>
      <c r="C180" s="84">
        <f>Hydro5Yr!$I186</f>
        <v>1062</v>
      </c>
      <c r="D180" s="84">
        <f>Hydro5Yr!$O186</f>
        <v>6.3019779011035074E-2</v>
      </c>
      <c r="E180" s="88">
        <f>Hydro10Yr!$I186</f>
        <v>1062</v>
      </c>
      <c r="F180" s="88">
        <f>Hydro10Yr!$O186</f>
        <v>0.22467296918978416</v>
      </c>
      <c r="G180" s="85">
        <f>Hydro25Yr!$I186</f>
        <v>1062</v>
      </c>
      <c r="H180" s="85">
        <f>Hydro25Yr!$O186</f>
        <v>0.69622479282156358</v>
      </c>
      <c r="I180" s="86">
        <f>Hydro100Yr!$I186</f>
        <v>1062</v>
      </c>
      <c r="J180" s="86">
        <f>Hydro100Yr!$O186</f>
        <v>1.197519231968097</v>
      </c>
      <c r="K180" s="70"/>
      <c r="L180" s="70"/>
    </row>
    <row r="181" spans="1:12" x14ac:dyDescent="0.2">
      <c r="A181" s="82">
        <f>Hydro2Yr!$I187</f>
        <v>1068</v>
      </c>
      <c r="B181" s="82">
        <f>Hydro2Yr!$O187</f>
        <v>3.5328415433689142E-3</v>
      </c>
      <c r="C181" s="84">
        <f>Hydro5Yr!$I187</f>
        <v>1068</v>
      </c>
      <c r="D181" s="84">
        <f>Hydro5Yr!$O187</f>
        <v>6.0097526797712554E-2</v>
      </c>
      <c r="E181" s="88">
        <f>Hydro10Yr!$I187</f>
        <v>1068</v>
      </c>
      <c r="F181" s="88">
        <f>Hydro10Yr!$O187</f>
        <v>0.21566650772879117</v>
      </c>
      <c r="G181" s="85">
        <f>Hydro25Yr!$I187</f>
        <v>1068</v>
      </c>
      <c r="H181" s="85">
        <f>Hydro25Yr!$O187</f>
        <v>0.67210167726336933</v>
      </c>
      <c r="I181" s="86">
        <f>Hydro100Yr!$I187</f>
        <v>1068</v>
      </c>
      <c r="J181" s="86">
        <f>Hydro100Yr!$O187</f>
        <v>1.1575464093403951</v>
      </c>
      <c r="K181" s="70"/>
      <c r="L181" s="70"/>
    </row>
    <row r="182" spans="1:12" x14ac:dyDescent="0.2">
      <c r="A182" s="82">
        <f>Hydro2Yr!$I188</f>
        <v>1074</v>
      </c>
      <c r="B182" s="82">
        <f>Hydro2Yr!$O188</f>
        <v>3.3192860170371519E-3</v>
      </c>
      <c r="C182" s="84">
        <f>Hydro5Yr!$I188</f>
        <v>1074</v>
      </c>
      <c r="D182" s="84">
        <f>Hydro5Yr!$O188</f>
        <v>5.7310780581590996E-2</v>
      </c>
      <c r="E182" s="88">
        <f>Hydro10Yr!$I188</f>
        <v>1074</v>
      </c>
      <c r="F182" s="88">
        <f>Hydro10Yr!$O188</f>
        <v>0.20702108813385281</v>
      </c>
      <c r="G182" s="85">
        <f>Hydro25Yr!$I188</f>
        <v>1074</v>
      </c>
      <c r="H182" s="85">
        <f>Hydro25Yr!$O188</f>
        <v>0.64881439046369449</v>
      </c>
      <c r="I182" s="86">
        <f>Hydro100Yr!$I188</f>
        <v>1074</v>
      </c>
      <c r="J182" s="86">
        <f>Hydro100Yr!$O188</f>
        <v>1.1189078672037076</v>
      </c>
      <c r="K182" s="70"/>
      <c r="L182" s="70"/>
    </row>
    <row r="183" spans="1:12" x14ac:dyDescent="0.2">
      <c r="A183" s="82">
        <f>Hydro2Yr!$I189</f>
        <v>1080</v>
      </c>
      <c r="B183" s="82">
        <f>Hydro2Yr!$O189</f>
        <v>3.1186396354453793E-3</v>
      </c>
      <c r="C183" s="84">
        <f>Hydro5Yr!$I189</f>
        <v>1080</v>
      </c>
      <c r="D183" s="84">
        <f>Hydro5Yr!$O189</f>
        <v>5.4653256895694391E-2</v>
      </c>
      <c r="E183" s="88">
        <f>Hydro10Yr!$I189</f>
        <v>1080</v>
      </c>
      <c r="F183" s="88">
        <f>Hydro10Yr!$O189</f>
        <v>0.19872223732587962</v>
      </c>
      <c r="G183" s="85">
        <f>Hydro25Yr!$I189</f>
        <v>1080</v>
      </c>
      <c r="H183" s="85">
        <f>Hydro25Yr!$O189</f>
        <v>0.62633397224482479</v>
      </c>
      <c r="I183" s="86">
        <f>Hydro100Yr!$I189</f>
        <v>1080</v>
      </c>
      <c r="J183" s="86">
        <f>Hydro100Yr!$O189</f>
        <v>1.081559067686753</v>
      </c>
      <c r="K183" s="70"/>
      <c r="L183" s="70"/>
    </row>
    <row r="184" spans="1:12" x14ac:dyDescent="0.2">
      <c r="A184" s="82">
        <f>Hydro2Yr!$I190</f>
        <v>1086</v>
      </c>
      <c r="B184" s="82">
        <f>Hydro2Yr!$O190</f>
        <v>2.9301220581323781E-3</v>
      </c>
      <c r="C184" s="84">
        <f>Hydro5Yr!$I190</f>
        <v>1086</v>
      </c>
      <c r="D184" s="84">
        <f>Hydro5Yr!$O190</f>
        <v>5.2118963639909484E-2</v>
      </c>
      <c r="E184" s="88">
        <f>Hydro10Yr!$I190</f>
        <v>1086</v>
      </c>
      <c r="F184" s="88">
        <f>Hydro10Yr!$O190</f>
        <v>0.19075606240785439</v>
      </c>
      <c r="G184" s="85">
        <f>Hydro25Yr!$I190</f>
        <v>1086</v>
      </c>
      <c r="H184" s="85">
        <f>Hydro25Yr!$O190</f>
        <v>0.60463246585454966</v>
      </c>
      <c r="I184" s="86">
        <f>Hydro100Yr!$I190</f>
        <v>1086</v>
      </c>
      <c r="J184" s="86">
        <f>Hydro100Yr!$O190</f>
        <v>1.0454569595786674</v>
      </c>
      <c r="K184" s="70"/>
      <c r="L184" s="70"/>
    </row>
    <row r="185" spans="1:12" x14ac:dyDescent="0.2">
      <c r="A185" s="82">
        <f>Hydro2Yr!$I191</f>
        <v>1092</v>
      </c>
      <c r="B185" s="82">
        <f>Hydro2Yr!$O191</f>
        <v>2.7530001151697008E-3</v>
      </c>
      <c r="C185" s="84">
        <f>Hydro5Yr!$I191</f>
        <v>1092</v>
      </c>
      <c r="D185" s="84">
        <f>Hydro5Yr!$O191</f>
        <v>4.9702186570187823E-2</v>
      </c>
      <c r="E185" s="88">
        <f>Hydro10Yr!$I191</f>
        <v>1092</v>
      </c>
      <c r="F185" s="88">
        <f>Hydro10Yr!$O191</f>
        <v>0.18310922740708538</v>
      </c>
      <c r="G185" s="85">
        <f>Hydro25Yr!$I191</f>
        <v>1092</v>
      </c>
      <c r="H185" s="85">
        <f>Hydro25Yr!$O191</f>
        <v>0.58368288319901929</v>
      </c>
      <c r="I185" s="86">
        <f>Hydro100Yr!$I191</f>
        <v>1092</v>
      </c>
      <c r="J185" s="86">
        <f>Hydro100Yr!$O191</f>
        <v>1.0105599287047227</v>
      </c>
      <c r="K185" s="70"/>
      <c r="L185" s="70"/>
    </row>
    <row r="186" spans="1:12" x14ac:dyDescent="0.2">
      <c r="A186" s="82">
        <f>Hydro2Yr!$I192</f>
        <v>1098</v>
      </c>
      <c r="B186" s="82">
        <f>Hydro2Yr!$O192</f>
        <v>2.5865849557663552E-3</v>
      </c>
      <c r="C186" s="84">
        <f>Hydro5Yr!$I192</f>
        <v>1098</v>
      </c>
      <c r="D186" s="84">
        <f>Hydro5Yr!$O192</f>
        <v>4.739747641424983E-2</v>
      </c>
      <c r="E186" s="88">
        <f>Hydro10Yr!$I192</f>
        <v>1098</v>
      </c>
      <c r="F186" s="88">
        <f>Hydro10Yr!$O192</f>
        <v>0.17576893094978863</v>
      </c>
      <c r="G186" s="85">
        <f>Hydro25Yr!$I192</f>
        <v>1098</v>
      </c>
      <c r="H186" s="85">
        <f>Hydro25Yr!$O192</f>
        <v>0.56345917128021927</v>
      </c>
      <c r="I186" s="86">
        <f>Hydro100Yr!$I192</f>
        <v>1098</v>
      </c>
      <c r="J186" s="86">
        <f>Hydro100Yr!$O192</f>
        <v>0.97682774995850941</v>
      </c>
      <c r="K186" s="70"/>
      <c r="L186" s="70"/>
    </row>
    <row r="187" spans="1:12" x14ac:dyDescent="0.2">
      <c r="A187" s="82">
        <f>Hydro2Yr!$I193</f>
        <v>1104</v>
      </c>
      <c r="B187" s="82">
        <f>Hydro2Yr!$O193</f>
        <v>2.4302293692364998E-3</v>
      </c>
      <c r="C187" s="84">
        <f>Hydro5Yr!$I193</f>
        <v>1104</v>
      </c>
      <c r="D187" s="84">
        <f>Hydro5Yr!$O193</f>
        <v>4.5199636584738849E-2</v>
      </c>
      <c r="E187" s="88">
        <f>Hydro10Yr!$I193</f>
        <v>1104</v>
      </c>
      <c r="F187" s="88">
        <f>Hydro10Yr!$O193</f>
        <v>0.16872288483063125</v>
      </c>
      <c r="G187" s="85">
        <f>Hydro25Yr!$I193</f>
        <v>1104</v>
      </c>
      <c r="H187" s="85">
        <f>Hydro25Yr!$O193</f>
        <v>0.54393617979634568</v>
      </c>
      <c r="I187" s="86">
        <f>Hydro100Yr!$I193</f>
        <v>1104</v>
      </c>
      <c r="J187" s="86">
        <f>Hydro100Yr!$O193</f>
        <v>0.94422154093526445</v>
      </c>
      <c r="K187" s="70"/>
      <c r="L187" s="70"/>
    </row>
    <row r="188" spans="1:12" x14ac:dyDescent="0.2">
      <c r="A188" s="82">
        <f>Hydro2Yr!$I194</f>
        <v>1110</v>
      </c>
      <c r="B188" s="82">
        <f>Hydro2Yr!$O194</f>
        <v>2.283325267910934E-3</v>
      </c>
      <c r="C188" s="84">
        <f>Hydro5Yr!$I194</f>
        <v>1110</v>
      </c>
      <c r="D188" s="84">
        <f>Hydro5Yr!$O194</f>
        <v>4.3103711462119838E-2</v>
      </c>
      <c r="E188" s="88">
        <f>Hydro10Yr!$I194</f>
        <v>1110</v>
      </c>
      <c r="F188" s="88">
        <f>Hydro10Yr!$O194</f>
        <v>0.16195929344135732</v>
      </c>
      <c r="G188" s="85">
        <f>Hydro25Yr!$I194</f>
        <v>1110</v>
      </c>
      <c r="H188" s="85">
        <f>Hydro25Yr!$O194</f>
        <v>0.52508962986477414</v>
      </c>
      <c r="I188" s="86">
        <f>Hydro100Yr!$I194</f>
        <v>1110</v>
      </c>
      <c r="J188" s="86">
        <f>Hydro100Yr!$O194</f>
        <v>0.91270371711290421</v>
      </c>
      <c r="K188" s="70"/>
      <c r="L188" s="70"/>
    </row>
    <row r="189" spans="1:12" x14ac:dyDescent="0.2">
      <c r="A189" s="82">
        <f>Hydro2Yr!$I195</f>
        <v>1116</v>
      </c>
      <c r="B189" s="82">
        <f>Hydro2Yr!$O195</f>
        <v>2.1453013222033795E-3</v>
      </c>
      <c r="C189" s="84">
        <f>Hydro5Yr!$I195</f>
        <v>1116</v>
      </c>
      <c r="D189" s="84">
        <f>Hydro5Yr!$O195</f>
        <v>4.1104975220906829E-2</v>
      </c>
      <c r="E189" s="88">
        <f>Hydro10Yr!$I195</f>
        <v>1116</v>
      </c>
      <c r="F189" s="88">
        <f>Hydro10Yr!$O195</f>
        <v>0.15546683402405581</v>
      </c>
      <c r="G189" s="85">
        <f>Hydro25Yr!$I195</f>
        <v>1116</v>
      </c>
      <c r="H189" s="85">
        <f>Hydro25Yr!$O195</f>
        <v>0.50689608382872531</v>
      </c>
      <c r="I189" s="86">
        <f>Hydro100Yr!$I195</f>
        <v>1116</v>
      </c>
      <c r="J189" s="86">
        <f>Hydro100Yr!$O195</f>
        <v>0.88223794852909743</v>
      </c>
      <c r="K189" s="70"/>
      <c r="L189" s="70"/>
    </row>
    <row r="190" spans="1:12" x14ac:dyDescent="0.2">
      <c r="A190" s="82">
        <f>Hydro2Yr!$I196</f>
        <v>1122</v>
      </c>
      <c r="B190" s="82">
        <f>Hydro2Yr!$O196</f>
        <v>2.0156207386336808E-3</v>
      </c>
      <c r="C190" s="84">
        <f>Hydro5Yr!$I196</f>
        <v>1122</v>
      </c>
      <c r="D190" s="84">
        <f>Hydro5Yr!$O196</f>
        <v>3.9198921174020629E-2</v>
      </c>
      <c r="E190" s="88">
        <f>Hydro10Yr!$I196</f>
        <v>1122</v>
      </c>
      <c r="F190" s="88">
        <f>Hydro10Yr!$O196</f>
        <v>0.14923463771601897</v>
      </c>
      <c r="G190" s="85">
        <f>Hydro25Yr!$I196</f>
        <v>1122</v>
      </c>
      <c r="H190" s="85">
        <f>Hydro25Yr!$O196</f>
        <v>0.489332916110092</v>
      </c>
      <c r="I190" s="86">
        <f>Hydro100Yr!$I196</f>
        <v>1122</v>
      </c>
      <c r="J190" s="86">
        <f>Hydro100Yr!$O196</f>
        <v>0.85278911790445588</v>
      </c>
      <c r="K190" s="70"/>
      <c r="L190" s="70"/>
    </row>
    <row r="191" spans="1:12" x14ac:dyDescent="0.2">
      <c r="A191" s="82">
        <f>Hydro2Yr!$I197</f>
        <v>1128</v>
      </c>
      <c r="B191" s="82">
        <f>Hydro2Yr!$O197</f>
        <v>1.89377917216657E-3</v>
      </c>
      <c r="C191" s="84">
        <f>Hydro5Yr!$I197</f>
        <v>1128</v>
      </c>
      <c r="D191" s="84">
        <f>Hydro5Yr!$O197</f>
        <v>3.738125161125401E-2</v>
      </c>
      <c r="E191" s="88">
        <f>Hydro10Yr!$I197</f>
        <v>1128</v>
      </c>
      <c r="F191" s="88">
        <f>Hydro10Yr!$O197</f>
        <v>0.14325227135445082</v>
      </c>
      <c r="G191" s="85">
        <f>Hydro25Yr!$I197</f>
        <v>1128</v>
      </c>
      <c r="H191" s="85">
        <f>Hydro25Yr!$O197</f>
        <v>0.47237828507215768</v>
      </c>
      <c r="I191" s="86">
        <f>Hydro100Yr!$I197</f>
        <v>1128</v>
      </c>
      <c r="J191" s="86">
        <f>Hydro100Yr!$O197</f>
        <v>0.82432328016354084</v>
      </c>
      <c r="K191" s="70"/>
      <c r="L191" s="70"/>
    </row>
    <row r="192" spans="1:12" x14ac:dyDescent="0.2">
      <c r="A192" s="82">
        <f>Hydro2Yr!$I198</f>
        <v>1134</v>
      </c>
      <c r="B192" s="82">
        <f>Hydro2Yr!$O198</f>
        <v>1.7793027647468079E-3</v>
      </c>
      <c r="C192" s="84">
        <f>Hydro5Yr!$I198</f>
        <v>1134</v>
      </c>
      <c r="D192" s="84">
        <f>Hydro5Yr!$O198</f>
        <v>3.5647868108931328E-2</v>
      </c>
      <c r="E192" s="88">
        <f>Hydro10Yr!$I198</f>
        <v>1134</v>
      </c>
      <c r="F192" s="88">
        <f>Hydro10Yr!$O198</f>
        <v>0.1375097200105741</v>
      </c>
      <c r="G192" s="85">
        <f>Hydro25Yr!$I198</f>
        <v>1134</v>
      </c>
      <c r="H192" s="85">
        <f>Hydro25Yr!$O198</f>
        <v>0.45601110585724353</v>
      </c>
      <c r="I192" s="86">
        <f>Hydro100Yr!$I198</f>
        <v>1134</v>
      </c>
      <c r="J192" s="86">
        <f>Hydro100Yr!$O198</f>
        <v>0.79680762330706822</v>
      </c>
      <c r="K192" s="70"/>
      <c r="L192" s="70"/>
    </row>
    <row r="193" spans="1:12" x14ac:dyDescent="0.2">
      <c r="A193" s="82">
        <f>Hydro2Yr!$I199</f>
        <v>1140</v>
      </c>
      <c r="B193" s="82">
        <f>Hydro2Yr!$O199</f>
        <v>1.6717463024021324E-3</v>
      </c>
      <c r="C193" s="84">
        <f>Hydro5Yr!$I199</f>
        <v>1140</v>
      </c>
      <c r="D193" s="84">
        <f>Hydro5Yr!$O199</f>
        <v>3.3994862288912304E-2</v>
      </c>
      <c r="E193" s="88">
        <f>Hydro10Yr!$I199</f>
        <v>1140</v>
      </c>
      <c r="F193" s="88">
        <f>Hydro10Yr!$O199</f>
        <v>0.13199737022388908</v>
      </c>
      <c r="G193" s="85">
        <f>Hydro25Yr!$I199</f>
        <v>1140</v>
      </c>
      <c r="H193" s="85">
        <f>Hydro25Yr!$O199</f>
        <v>0.44021102416547658</v>
      </c>
      <c r="I193" s="86">
        <f>Hydro100Yr!$I199</f>
        <v>1140</v>
      </c>
      <c r="J193" s="86">
        <f>Hydro100Yr!$O199</f>
        <v>0.77021043059016447</v>
      </c>
      <c r="K193" s="70"/>
      <c r="L193" s="70"/>
    </row>
    <row r="194" spans="1:12" x14ac:dyDescent="0.2">
      <c r="A194" s="82">
        <f>Hydro2Yr!$I200</f>
        <v>1146</v>
      </c>
      <c r="B194" s="82">
        <f>Hydro2Yr!$O200</f>
        <v>1.5706914837469378E-3</v>
      </c>
      <c r="C194" s="84">
        <f>Hydro5Yr!$I200</f>
        <v>1146</v>
      </c>
      <c r="D194" s="84">
        <f>Hydro5Yr!$O200</f>
        <v>3.2418507006105469E-2</v>
      </c>
      <c r="E194" s="88">
        <f>Hydro10Yr!$I200</f>
        <v>1146</v>
      </c>
      <c r="F194" s="88">
        <f>Hydro10Yr!$O200</f>
        <v>0.12670599390852241</v>
      </c>
      <c r="G194" s="85">
        <f>Hydro25Yr!$I200</f>
        <v>1146</v>
      </c>
      <c r="H194" s="85">
        <f>Hydro25Yr!$O200</f>
        <v>0.4249583909420912</v>
      </c>
      <c r="I194" s="86">
        <f>Hydro100Yr!$I200</f>
        <v>1146</v>
      </c>
      <c r="J194" s="86">
        <f>Hydro100Yr!$O200</f>
        <v>0.74450104396312367</v>
      </c>
      <c r="K194" s="70"/>
      <c r="L194" s="70"/>
    </row>
    <row r="195" spans="1:12" x14ac:dyDescent="0.2">
      <c r="A195" s="82">
        <f>Hydro2Yr!$I201</f>
        <v>1152</v>
      </c>
      <c r="B195" s="82">
        <f>Hydro2Yr!$O201</f>
        <v>1.4757452931525733E-3</v>
      </c>
      <c r="C195" s="84">
        <f>Hydro5Yr!$I201</f>
        <v>1152</v>
      </c>
      <c r="D195" s="84">
        <f>Hydro5Yr!$O201</f>
        <v>3.0915247944619213E-2</v>
      </c>
      <c r="E195" s="88">
        <f>Hydro10Yr!$I201</f>
        <v>1152</v>
      </c>
      <c r="F195" s="88">
        <f>Hydro10Yr!$O201</f>
        <v>0.12162673290472112</v>
      </c>
      <c r="G195" s="85">
        <f>Hydro25Yr!$I201</f>
        <v>1152</v>
      </c>
      <c r="H195" s="85">
        <f>Hydro25Yr!$O201</f>
        <v>0.41023423794177261</v>
      </c>
      <c r="I195" s="86">
        <f>Hydro100Yr!$I201</f>
        <v>1152</v>
      </c>
      <c r="J195" s="86">
        <f>Hydro100Yr!$O201</f>
        <v>0.71964982873247851</v>
      </c>
      <c r="K195" s="70"/>
      <c r="L195" s="70"/>
    </row>
    <row r="196" spans="1:12" x14ac:dyDescent="0.2">
      <c r="A196" s="82">
        <f>Hydro2Yr!$I202</f>
        <v>1158</v>
      </c>
      <c r="B196" s="82">
        <f>Hydro2Yr!$O202</f>
        <v>1.3865384722572618E-3</v>
      </c>
      <c r="C196" s="84">
        <f>Hydro5Yr!$I202</f>
        <v>1158</v>
      </c>
      <c r="D196" s="84">
        <f>Hydro5Yr!$O202</f>
        <v>2.9481695603603249E-2</v>
      </c>
      <c r="E196" s="88">
        <f>Hydro10Yr!$I202</f>
        <v>1158</v>
      </c>
      <c r="F196" s="88">
        <f>Hydro10Yr!$O202</f>
        <v>0.11675108414962962</v>
      </c>
      <c r="G196" s="85">
        <f>Hydro25Yr!$I202</f>
        <v>1158</v>
      </c>
      <c r="H196" s="85">
        <f>Hydro25Yr!$O202</f>
        <v>0.39602025413965641</v>
      </c>
      <c r="I196" s="86">
        <f>Hydro100Yr!$I202</f>
        <v>1158</v>
      </c>
      <c r="J196" s="86">
        <f>Hydro100Yr!$O202</f>
        <v>0.69562813940169299</v>
      </c>
      <c r="K196" s="70"/>
      <c r="L196" s="70"/>
    </row>
    <row r="197" spans="1:12" x14ac:dyDescent="0.2">
      <c r="A197" s="82">
        <f>Hydro2Yr!$I203</f>
        <v>1164</v>
      </c>
      <c r="B197" s="82">
        <f>Hydro2Yr!$O203</f>
        <v>1.3027240838712564E-3</v>
      </c>
      <c r="C197" s="84">
        <f>Hydro5Yr!$I203</f>
        <v>1164</v>
      </c>
      <c r="D197" s="84">
        <f>Hydro5Yr!$O203</f>
        <v>2.8114617654709753E-2</v>
      </c>
      <c r="E197" s="88">
        <f>Hydro10Yr!$I203</f>
        <v>1164</v>
      </c>
      <c r="F197" s="88">
        <f>Hydro10Yr!$O203</f>
        <v>0.11207088544252766</v>
      </c>
      <c r="G197" s="85">
        <f>Hydro25Yr!$I203</f>
        <v>1164</v>
      </c>
      <c r="H197" s="85">
        <f>Hydro25Yr!$O203</f>
        <v>0.3822987629596597</v>
      </c>
      <c r="I197" s="86">
        <f>Hydro100Yr!$I203</f>
        <v>1164</v>
      </c>
      <c r="J197" s="86">
        <f>Hydro100Yr!$O203</f>
        <v>0.67240828665206953</v>
      </c>
      <c r="K197" s="70"/>
      <c r="L197" s="70"/>
    </row>
    <row r="198" spans="1:12" x14ac:dyDescent="0.2">
      <c r="A198" s="82">
        <f>Hydro2Yr!$I204</f>
        <v>1170</v>
      </c>
      <c r="B198" s="82">
        <f>Hydro2Yr!$O204</f>
        <v>1.2239761626919496E-3</v>
      </c>
      <c r="C198" s="84">
        <f>Hydro5Yr!$I204</f>
        <v>1170</v>
      </c>
      <c r="D198" s="84">
        <f>Hydro5Yr!$O204</f>
        <v>2.6810931653941602E-2</v>
      </c>
      <c r="E198" s="88">
        <f>Hydro10Yr!$I204</f>
        <v>1170</v>
      </c>
      <c r="F198" s="88">
        <f>Hydro10Yr!$O204</f>
        <v>0.10757830178069469</v>
      </c>
      <c r="G198" s="85">
        <f>Hydro25Yr!$I204</f>
        <v>1170</v>
      </c>
      <c r="H198" s="85">
        <f>Hydro25Yr!$O204</f>
        <v>0.36905270029180215</v>
      </c>
      <c r="I198" s="86">
        <f>Hydro100Yr!$I204</f>
        <v>1170</v>
      </c>
      <c r="J198" s="86">
        <f>Hydro100Yr!$O204</f>
        <v>0.64996350542582915</v>
      </c>
      <c r="K198" s="70"/>
      <c r="L198" s="70"/>
    </row>
    <row r="199" spans="1:12" x14ac:dyDescent="0.2">
      <c r="A199" s="82">
        <f>Hydro2Yr!$I205</f>
        <v>1176</v>
      </c>
      <c r="B199" s="82">
        <f>Hydro2Yr!$O205</f>
        <v>1.1499884475814762E-3</v>
      </c>
      <c r="C199" s="84">
        <f>Hydro5Yr!$I205</f>
        <v>1176</v>
      </c>
      <c r="D199" s="84">
        <f>Hydro5Yr!$O205</f>
        <v>2.55676980914556E-2</v>
      </c>
      <c r="E199" s="88">
        <f>Hydro10Yr!$I205</f>
        <v>1176</v>
      </c>
      <c r="F199" s="88">
        <f>Hydro10Yr!$O205</f>
        <v>0.10326581224303039</v>
      </c>
      <c r="G199" s="85">
        <f>Hydro25Yr!$I205</f>
        <v>1176</v>
      </c>
      <c r="H199" s="85">
        <f>Hydro25Yr!$O205</f>
        <v>0.35626559327120455</v>
      </c>
      <c r="I199" s="86">
        <f>Hydro100Yr!$I205</f>
        <v>1176</v>
      </c>
      <c r="J199" s="86">
        <f>Hydro100Yr!$O205</f>
        <v>0.62826792407456611</v>
      </c>
      <c r="K199" s="70"/>
      <c r="L199" s="70"/>
    </row>
    <row r="200" spans="1:12" x14ac:dyDescent="0.2">
      <c r="A200" s="82">
        <f>Hydro2Yr!$I206</f>
        <v>1182</v>
      </c>
      <c r="B200" s="82">
        <f>Hydro2Yr!$O206</f>
        <v>1.0804731904764235E-3</v>
      </c>
      <c r="C200" s="84">
        <f>Hydro5Yr!$I206</f>
        <v>1182</v>
      </c>
      <c r="D200" s="84">
        <f>Hydro5Yr!$O206</f>
        <v>2.4382113763649092E-2</v>
      </c>
      <c r="E200" s="88">
        <f>Hydro10Yr!$I206</f>
        <v>1182</v>
      </c>
      <c r="F200" s="88">
        <f>Hydro10Yr!$O206</f>
        <v>9.9126197399469138E-2</v>
      </c>
      <c r="G200" s="85">
        <f>Hydro25Yr!$I206</f>
        <v>1182</v>
      </c>
      <c r="H200" s="85">
        <f>Hydro25Yr!$O206</f>
        <v>0.34392153979235623</v>
      </c>
      <c r="I200" s="86">
        <f>Hydro100Yr!$I206</f>
        <v>1182</v>
      </c>
      <c r="J200" s="86">
        <f>Hydro100Yr!$O206</f>
        <v>0.60729653453752186</v>
      </c>
      <c r="K200" s="70"/>
      <c r="L200" s="70"/>
    </row>
    <row r="201" spans="1:12" x14ac:dyDescent="0.2">
      <c r="A201" s="82">
        <f>Hydro2Yr!$I207</f>
        <v>1188</v>
      </c>
      <c r="B201" s="82">
        <f>Hydro2Yr!$O207</f>
        <v>1.0151600372973193E-3</v>
      </c>
      <c r="C201" s="84">
        <f>Hydro5Yr!$I207</f>
        <v>1188</v>
      </c>
      <c r="D201" s="84">
        <f>Hydro5Yr!$O207</f>
        <v>2.3251505452584899E-2</v>
      </c>
      <c r="E201" s="88">
        <f>Hydro10Yr!$I207</f>
        <v>1188</v>
      </c>
      <c r="F201" s="88">
        <f>Hydro10Yr!$O207</f>
        <v>9.5152527225114775E-2</v>
      </c>
      <c r="G201" s="85">
        <f>Hydro25Yr!$I207</f>
        <v>1188</v>
      </c>
      <c r="H201" s="85">
        <f>Hydro25Yr!$O207</f>
        <v>0.33200518873318102</v>
      </c>
      <c r="I201" s="86">
        <f>Hydro100Yr!$I207</f>
        <v>1188</v>
      </c>
      <c r="J201" s="86">
        <f>Hydro100Yr!$O207</f>
        <v>0.58702516351528755</v>
      </c>
      <c r="K201" s="70"/>
      <c r="L201" s="70"/>
    </row>
    <row r="202" spans="1:12" x14ac:dyDescent="0.2">
      <c r="A202" s="82">
        <f>Hydro2Yr!$I208</f>
        <v>1194</v>
      </c>
      <c r="B202" s="82">
        <f>Hydro2Yr!$O208</f>
        <v>9.5379497650569585E-4</v>
      </c>
      <c r="C202" s="84">
        <f>Hydro5Yr!$I208</f>
        <v>1194</v>
      </c>
      <c r="D202" s="84">
        <f>Hydro5Yr!$O208</f>
        <v>2.2173323898504921E-2</v>
      </c>
      <c r="E202" s="88">
        <f>Hydro10Yr!$I208</f>
        <v>1194</v>
      </c>
      <c r="F202" s="88">
        <f>Hydro10Yr!$O208</f>
        <v>9.1338149498859711E-2</v>
      </c>
      <c r="G202" s="85">
        <f>Hydro25Yr!$I208</f>
        <v>1194</v>
      </c>
      <c r="H202" s="85">
        <f>Hydro25Yr!$O208</f>
        <v>0.3205017208643155</v>
      </c>
      <c r="I202" s="86">
        <f>Hydro100Yr!$I208</f>
        <v>1194</v>
      </c>
      <c r="J202" s="86">
        <f>Hydro100Yr!$O208</f>
        <v>0.56743044460573921</v>
      </c>
      <c r="K202" s="70"/>
      <c r="L202" s="70"/>
    </row>
    <row r="203" spans="1:12" x14ac:dyDescent="0.2">
      <c r="A203" s="82">
        <f>Hydro2Yr!$I209</f>
        <v>1200</v>
      </c>
      <c r="B203" s="82">
        <f>Hydro2Yr!$O209</f>
        <v>8.9613935121942063E-4</v>
      </c>
      <c r="C203" s="84">
        <f>Hydro5Yr!$I209</f>
        <v>1200</v>
      </c>
      <c r="D203" s="84">
        <f>Hydro5Yr!$O209</f>
        <v>2.1145138051839631E-2</v>
      </c>
      <c r="E203" s="88">
        <f>Hydro10Yr!$I209</f>
        <v>1200</v>
      </c>
      <c r="F203" s="88">
        <f>Hydro10Yr!$O209</f>
        <v>8.767667866707031E-2</v>
      </c>
      <c r="G203" s="85">
        <f>Hydro25Yr!$I209</f>
        <v>1200</v>
      </c>
      <c r="H203" s="85">
        <f>Hydro25Yr!$O209</f>
        <v>0.3093968304198419</v>
      </c>
      <c r="I203" s="86">
        <f>Hydro100Yr!$I209</f>
        <v>1200</v>
      </c>
      <c r="J203" s="86">
        <f>Hydro100Yr!$O209</f>
        <v>0.54848979137004505</v>
      </c>
      <c r="K203" s="70"/>
      <c r="L203" s="70"/>
    </row>
    <row r="204" spans="1:12" x14ac:dyDescent="0.2">
      <c r="A204" s="82">
        <f>Hydro2Yr!$I210</f>
        <v>1206</v>
      </c>
      <c r="B204" s="82">
        <f>Hydro2Yr!$O210</f>
        <v>8.4196893104434049E-4</v>
      </c>
      <c r="C204" s="84">
        <f>Hydro5Yr!$I210</f>
        <v>1206</v>
      </c>
      <c r="D204" s="84">
        <f>Hydro5Yr!$O210</f>
        <v>2.0164629591754763E-2</v>
      </c>
      <c r="E204" s="88">
        <f>Hydro10Yr!$I210</f>
        <v>1206</v>
      </c>
      <c r="F204" s="88">
        <f>Hydro10Yr!$O210</f>
        <v>8.4161985153691693E-2</v>
      </c>
      <c r="G204" s="85">
        <f>Hydro25Yr!$I210</f>
        <v>1206</v>
      </c>
      <c r="H204" s="85">
        <f>Hydro25Yr!$O210</f>
        <v>0.29867670730657336</v>
      </c>
      <c r="I204" s="86">
        <f>Hydro100Yr!$I210</f>
        <v>1206</v>
      </c>
      <c r="J204" s="86">
        <f>Hydro100Yr!$O210</f>
        <v>0.53018137129773668</v>
      </c>
      <c r="K204" s="70"/>
      <c r="L204" s="70"/>
    </row>
    <row r="205" spans="1:12" x14ac:dyDescent="0.2">
      <c r="A205" s="82">
        <f>Hydro2Yr!$I211</f>
        <v>1212</v>
      </c>
      <c r="B205" s="82">
        <f>Hydro2Yr!$O211</f>
        <v>7.9107304001246989E-4</v>
      </c>
      <c r="C205" s="84">
        <f>Hydro5Yr!$I211</f>
        <v>1212</v>
      </c>
      <c r="D205" s="84">
        <f>Hydro5Yr!$O211</f>
        <v>1.9229587698875172E-2</v>
      </c>
      <c r="E205" s="88">
        <f>Hydro10Yr!$I211</f>
        <v>1212</v>
      </c>
      <c r="F205" s="88">
        <f>Hydro10Yr!$O211</f>
        <v>8.0788185098879084E-2</v>
      </c>
      <c r="G205" s="85">
        <f>Hydro25Yr!$I211</f>
        <v>1212</v>
      </c>
      <c r="H205" s="85">
        <f>Hydro25Yr!$O211</f>
        <v>0.28832801992975993</v>
      </c>
      <c r="I205" s="86">
        <f>Hydro100Yr!$I211</f>
        <v>1212</v>
      </c>
      <c r="J205" s="86">
        <f>Hydro100Yr!$O211</f>
        <v>0.51248408064081385</v>
      </c>
      <c r="K205" s="70"/>
      <c r="L205" s="70"/>
    </row>
    <row r="206" spans="1:12" x14ac:dyDescent="0.2">
      <c r="A206" s="82">
        <f>Hydro2Yr!$I212</f>
        <v>1218</v>
      </c>
      <c r="B206" s="82">
        <f>Hydro2Yr!$O212</f>
        <v>7.4325373723512671E-4</v>
      </c>
      <c r="C206" s="84">
        <f>Hydro5Yr!$I212</f>
        <v>1218</v>
      </c>
      <c r="D206" s="84">
        <f>Hydro5Yr!$O212</f>
        <v>1.8337904070399137E-2</v>
      </c>
      <c r="E206" s="88">
        <f>Hydro10Yr!$I212</f>
        <v>1218</v>
      </c>
      <c r="F206" s="88">
        <f>Hydro10Yr!$O212</f>
        <v>7.7549630508976425E-2</v>
      </c>
      <c r="G206" s="85">
        <f>Hydro25Yr!$I212</f>
        <v>1218</v>
      </c>
      <c r="H206" s="85">
        <f>Hydro25Yr!$O212</f>
        <v>0.27833789861385083</v>
      </c>
      <c r="I206" s="86">
        <f>Hydro100Yr!$I212</f>
        <v>1218</v>
      </c>
      <c r="J206" s="86">
        <f>Hydro100Yr!$O212</f>
        <v>0.49537752008787089</v>
      </c>
      <c r="K206" s="70"/>
      <c r="L206" s="70"/>
    </row>
    <row r="207" spans="1:12" x14ac:dyDescent="0.2">
      <c r="A207" s="82">
        <f>Hydro2Yr!$I213</f>
        <v>1224</v>
      </c>
      <c r="B207" s="82">
        <f>Hydro2Yr!$O213</f>
        <v>6.9832504708449632E-4</v>
      </c>
      <c r="C207" s="84">
        <f>Hydro5Yr!$I213</f>
        <v>1224</v>
      </c>
      <c r="D207" s="84">
        <f>Hydro5Yr!$O213</f>
        <v>1.7487568166364396E-2</v>
      </c>
      <c r="E207" s="88">
        <f>Hydro10Yr!$I213</f>
        <v>1224</v>
      </c>
      <c r="F207" s="88">
        <f>Hydro10Yr!$O213</f>
        <v>7.4440899801352489E-2</v>
      </c>
      <c r="G207" s="85">
        <f>Hydro25Yr!$I213</f>
        <v>1224</v>
      </c>
      <c r="H207" s="85">
        <f>Hydro25Yr!$O213</f>
        <v>0.26869391959771233</v>
      </c>
      <c r="I207" s="86">
        <f>Hydro100Yr!$I213</f>
        <v>1224</v>
      </c>
      <c r="J207" s="86">
        <f>Hydro100Yr!$O213</f>
        <v>0.47884197125023037</v>
      </c>
      <c r="K207" s="70"/>
      <c r="L207" s="70"/>
    </row>
    <row r="208" spans="1:12" x14ac:dyDescent="0.2">
      <c r="A208" s="82">
        <f>Hydro2Yr!$I214</f>
        <v>1230</v>
      </c>
      <c r="B208" s="82">
        <f>Hydro2Yr!$O214</f>
        <v>6.5611223590967779E-4</v>
      </c>
      <c r="C208" s="84">
        <f>Hydro5Yr!$I214</f>
        <v>1230</v>
      </c>
      <c r="D208" s="84">
        <f>Hydro5Yr!$O214</f>
        <v>1.6676662676346151E-2</v>
      </c>
      <c r="E208" s="88">
        <f>Hydro10Yr!$I214</f>
        <v>1230</v>
      </c>
      <c r="F208" s="88">
        <f>Hydro10Yr!$O214</f>
        <v>7.1456788728265525E-2</v>
      </c>
      <c r="G208" s="85">
        <f>Hydro25Yr!$I214</f>
        <v>1230</v>
      </c>
      <c r="H208" s="85">
        <f>Hydro25Yr!$O214</f>
        <v>0.25938408958437503</v>
      </c>
      <c r="I208" s="86">
        <f>Hydro100Yr!$I214</f>
        <v>1230</v>
      </c>
      <c r="J208" s="86">
        <f>Hydro100Yr!$O214</f>
        <v>0.46285837393294366</v>
      </c>
      <c r="K208" s="70"/>
      <c r="L208" s="70"/>
    </row>
    <row r="209" spans="1:12" x14ac:dyDescent="0.2">
      <c r="A209" s="82">
        <f>Hydro2Yr!$I215</f>
        <v>1236</v>
      </c>
      <c r="B209" s="82">
        <f>Hydro2Yr!$O215</f>
        <v>6.1645113247428584E-4</v>
      </c>
      <c r="C209" s="84">
        <f>Hydro5Yr!$I215</f>
        <v>1236</v>
      </c>
      <c r="D209" s="84">
        <f>Hydro5Yr!$O215</f>
        <v>1.5903359196366446E-2</v>
      </c>
      <c r="E209" s="88">
        <f>Hydro10Yr!$I215</f>
        <v>1236</v>
      </c>
      <c r="F209" s="88">
        <f>Hydro10Yr!$O215</f>
        <v>6.8592301664564412E-2</v>
      </c>
      <c r="G209" s="85">
        <f>Hydro25Yr!$I215</f>
        <v>1236</v>
      </c>
      <c r="H209" s="85">
        <f>Hydro25Yr!$O215</f>
        <v>0.25039683082611836</v>
      </c>
      <c r="I209" s="86">
        <f>Hydro100Yr!$I215</f>
        <v>1236</v>
      </c>
      <c r="J209" s="86">
        <f>Hydro100Yr!$O215</f>
        <v>0.44740830416449384</v>
      </c>
      <c r="K209" s="70"/>
      <c r="L209" s="70"/>
    </row>
    <row r="210" spans="1:12" x14ac:dyDescent="0.2">
      <c r="A210" s="82">
        <f>Hydro2Yr!$I216</f>
        <v>1242</v>
      </c>
      <c r="B210" s="82">
        <f>Hydro2Yr!$O216</f>
        <v>5.791874894726756E-4</v>
      </c>
      <c r="C210" s="84">
        <f>Hydro5Yr!$I216</f>
        <v>1242</v>
      </c>
      <c r="D210" s="84">
        <f>Hydro5Yr!$O216</f>
        <v>1.5165914106266973E-2</v>
      </c>
      <c r="E210" s="88">
        <f>Hydro10Yr!$I216</f>
        <v>1242</v>
      </c>
      <c r="F210" s="88">
        <f>Hydro10Yr!$O216</f>
        <v>6.58426432446374E-2</v>
      </c>
      <c r="G210" s="85">
        <f>Hydro25Yr!$I216</f>
        <v>1242</v>
      </c>
      <c r="H210" s="85">
        <f>Hydro25Yr!$O216</f>
        <v>0.24172096672632915</v>
      </c>
      <c r="I210" s="86">
        <f>Hydro100Yr!$I216</f>
        <v>1242</v>
      </c>
      <c r="J210" s="86">
        <f>Hydro100Yr!$O216</f>
        <v>0.43247395295984942</v>
      </c>
      <c r="K210" s="70"/>
      <c r="L210" s="70"/>
    </row>
    <row r="211" spans="1:12" x14ac:dyDescent="0.2">
      <c r="A211" s="82">
        <f>Hydro2Yr!$I217</f>
        <v>1248</v>
      </c>
      <c r="B211" s="82">
        <f>Hydro2Yr!$O217</f>
        <v>5.4417638364165583E-4</v>
      </c>
      <c r="C211" s="84">
        <f>Hydro5Yr!$I217</f>
        <v>1248</v>
      </c>
      <c r="D211" s="84">
        <f>Hydro5Yr!$O217</f>
        <v>1.4462664638249361E-2</v>
      </c>
      <c r="E211" s="88">
        <f>Hydro10Yr!$I217</f>
        <v>1248</v>
      </c>
      <c r="F211" s="88">
        <f>Hydro10Yr!$O217</f>
        <v>6.3203210334611515E-2</v>
      </c>
      <c r="G211" s="85">
        <f>Hydro25Yr!$I217</f>
        <v>1248</v>
      </c>
      <c r="H211" s="85">
        <f>Hydro25Yr!$O217</f>
        <v>0.23334570794023174</v>
      </c>
      <c r="I211" s="86">
        <f>Hydro100Yr!$I217</f>
        <v>1248</v>
      </c>
      <c r="J211" s="86">
        <f>Hydro100Yr!$O217</f>
        <v>0.41803810579240719</v>
      </c>
      <c r="K211" s="70"/>
      <c r="L211" s="70"/>
    </row>
    <row r="212" spans="1:12" x14ac:dyDescent="0.2">
      <c r="A212" s="82">
        <f>Hydro2Yr!$I218</f>
        <v>1254</v>
      </c>
      <c r="B212" s="82">
        <f>Hydro2Yr!$O218</f>
        <v>5.1128165213465318E-4</v>
      </c>
      <c r="C212" s="84">
        <f>Hydro5Yr!$I218</f>
        <v>1254</v>
      </c>
      <c r="D212" s="84">
        <f>Hydro5Yr!$O218</f>
        <v>1.3792025127719446E-2</v>
      </c>
      <c r="E212" s="88">
        <f>Hydro10Yr!$I218</f>
        <v>1254</v>
      </c>
      <c r="F212" s="88">
        <f>Hydro10Yr!$O218</f>
        <v>6.0669584326362692E-2</v>
      </c>
      <c r="G212" s="85">
        <f>Hydro25Yr!$I218</f>
        <v>1254</v>
      </c>
      <c r="H212" s="85">
        <f>Hydro25Yr!$O218</f>
        <v>0.22526063895721257</v>
      </c>
      <c r="I212" s="86">
        <f>Hydro100Yr!$I218</f>
        <v>1254</v>
      </c>
      <c r="J212" s="86">
        <f>Hydro100Yr!$O218</f>
        <v>0.40408412275115191</v>
      </c>
      <c r="K212" s="70"/>
      <c r="L212" s="70"/>
    </row>
    <row r="213" spans="1:12" x14ac:dyDescent="0.2">
      <c r="A213" s="82">
        <f>Hydro2Yr!$I219</f>
        <v>1260</v>
      </c>
      <c r="B213" s="82">
        <f>Hydro2Yr!$O219</f>
        <v>4.8037536296628188E-4</v>
      </c>
      <c r="C213" s="84">
        <f>Hydro5Yr!$I219</f>
        <v>1260</v>
      </c>
      <c r="D213" s="84">
        <f>Hydro5Yr!$O219</f>
        <v>1.3152483437980752E-2</v>
      </c>
      <c r="E213" s="88">
        <f>Hydro10Yr!$I219</f>
        <v>1260</v>
      </c>
      <c r="F213" s="88">
        <f>Hydro10Yr!$O219</f>
        <v>5.8237523740434817E-2</v>
      </c>
      <c r="G213" s="85">
        <f>Hydro25Yr!$I219</f>
        <v>1260</v>
      </c>
      <c r="H213" s="85">
        <f>Hydro25Yr!$O219</f>
        <v>0.21745570514803939</v>
      </c>
      <c r="I213" s="86">
        <f>Hydro100Yr!$I219</f>
        <v>1260</v>
      </c>
      <c r="J213" s="86">
        <f>Hydro100Yr!$O219</f>
        <v>0.39059591936016691</v>
      </c>
      <c r="K213" s="70"/>
      <c r="L213" s="70"/>
    </row>
    <row r="214" spans="1:12" x14ac:dyDescent="0.2">
      <c r="A214" s="82">
        <f>Hydro2Yr!$I220</f>
        <v>1266</v>
      </c>
      <c r="B214" s="82">
        <f>Hydro2Yr!$O220</f>
        <v>4.5133731746785518E-4</v>
      </c>
      <c r="C214" s="84">
        <f>Hydro5Yr!$I220</f>
        <v>1266</v>
      </c>
      <c r="D214" s="84">
        <f>Hydro5Yr!$O220</f>
        <v>1.254259755071674E-2</v>
      </c>
      <c r="E214" s="88">
        <f>Hydro10Yr!$I220</f>
        <v>1266</v>
      </c>
      <c r="F214" s="88">
        <f>Hydro10Yr!$O220</f>
        <v>5.5902957125485972E-2</v>
      </c>
      <c r="G214" s="85">
        <f>Hydro25Yr!$I220</f>
        <v>1266</v>
      </c>
      <c r="H214" s="85">
        <f>Hydro25Yr!$O220</f>
        <v>0.20992120026088101</v>
      </c>
      <c r="I214" s="86">
        <f>Hydro100Yr!$I220</f>
        <v>1266</v>
      </c>
      <c r="J214" s="86">
        <f>Hydro100Yr!$O220</f>
        <v>0.37755794803838022</v>
      </c>
      <c r="K214" s="70"/>
      <c r="L214" s="70"/>
    </row>
    <row r="215" spans="1:12" x14ac:dyDescent="0.2">
      <c r="A215" s="82">
        <f>Hydro2Yr!$I221</f>
        <v>1272</v>
      </c>
      <c r="B215" s="82">
        <f>Hydro2Yr!$O221</f>
        <v>4.2405458281876508E-4</v>
      </c>
      <c r="C215" s="84">
        <f>Hydro5Yr!$I221</f>
        <v>1272</v>
      </c>
      <c r="D215" s="84">
        <f>Hydro5Yr!$O221</f>
        <v>1.1960992314573714E-2</v>
      </c>
      <c r="E215" s="88">
        <f>Hydro10Yr!$I221</f>
        <v>1272</v>
      </c>
      <c r="F215" s="88">
        <f>Hydro10Yr!$O221</f>
        <v>5.3661976242374308E-2</v>
      </c>
      <c r="G215" s="85">
        <f>Hydro25Yr!$I221</f>
        <v>1272</v>
      </c>
      <c r="H215" s="85">
        <f>Hydro25Yr!$O221</f>
        <v>0.20264775435056617</v>
      </c>
      <c r="I215" s="86">
        <f>Hydro100Yr!$I221</f>
        <v>1272</v>
      </c>
      <c r="J215" s="86">
        <f>Hydro100Yr!$O221</f>
        <v>0.36495518017818229</v>
      </c>
      <c r="K215" s="70"/>
      <c r="L215" s="70"/>
    </row>
    <row r="216" spans="1:12" x14ac:dyDescent="0.2">
      <c r="A216" s="82">
        <f>Hydro2Yr!$I222</f>
        <v>1278</v>
      </c>
      <c r="B216" s="82">
        <f>Hydro2Yr!$O222</f>
        <v>3.9842105283572986E-4</v>
      </c>
      <c r="C216" s="84">
        <f>Hydro5Yr!$I222</f>
        <v>1278</v>
      </c>
      <c r="D216" s="84">
        <f>Hydro5Yr!$O222</f>
        <v>1.140635634451301E-2</v>
      </c>
      <c r="E216" s="88">
        <f>Hydro10Yr!$I222</f>
        <v>1278</v>
      </c>
      <c r="F216" s="88">
        <f>Hydro10Yr!$O222</f>
        <v>5.15108295214734E-2</v>
      </c>
      <c r="G216" s="85">
        <f>Hydro25Yr!$I222</f>
        <v>1278</v>
      </c>
      <c r="H216" s="85">
        <f>Hydro25Yr!$O222</f>
        <v>0.19562632212607461</v>
      </c>
      <c r="I216" s="86">
        <f>Hydro100Yr!$I222</f>
        <v>1278</v>
      </c>
      <c r="J216" s="86">
        <f>Hydro100Yr!$O222</f>
        <v>0.35277308882224817</v>
      </c>
      <c r="K216" s="70"/>
      <c r="L216" s="70"/>
    </row>
    <row r="217" spans="1:12" x14ac:dyDescent="0.2">
      <c r="A217" s="82">
        <f>Hydro2Yr!$I223</f>
        <v>1284</v>
      </c>
      <c r="B217" s="82">
        <f>Hydro2Yr!$O223</f>
        <v>3.7433703531173707E-4</v>
      </c>
      <c r="C217" s="84">
        <f>Hydro5Yr!$I223</f>
        <v>1284</v>
      </c>
      <c r="D217" s="84">
        <f>Hydro5Yr!$O223</f>
        <v>1.0877439064941791E-2</v>
      </c>
      <c r="E217" s="88">
        <f>Hydro10Yr!$I223</f>
        <v>1284</v>
      </c>
      <c r="F217" s="88">
        <f>Hydro10Yr!$O223</f>
        <v>4.9445915782264156E-2</v>
      </c>
      <c r="G217" s="85">
        <f>Hydro25Yr!$I223</f>
        <v>1284</v>
      </c>
      <c r="H217" s="85">
        <f>Hydro25Yr!$O223</f>
        <v>0.18884817170177476</v>
      </c>
      <c r="I217" s="86">
        <f>Hydro100Yr!$I223</f>
        <v>1284</v>
      </c>
      <c r="J217" s="86">
        <f>Hydro100Yr!$O223</f>
        <v>0.34099763191861099</v>
      </c>
      <c r="K217" s="70"/>
      <c r="L217" s="70"/>
    </row>
    <row r="218" spans="1:12" x14ac:dyDescent="0.2">
      <c r="A218" s="82">
        <f>Hydro2Yr!$I224</f>
        <v>1290</v>
      </c>
      <c r="B218" s="82">
        <f>Hydro2Yr!$O224</f>
        <v>3.5170886429978691E-4</v>
      </c>
      <c r="C218" s="84">
        <f>Hydro5Yr!$I224</f>
        <v>1290</v>
      </c>
      <c r="D218" s="84">
        <f>Hydro5Yr!$O224</f>
        <v>1.0373047889954632E-2</v>
      </c>
      <c r="E218" s="88">
        <f>Hydro10Yr!$I224</f>
        <v>1290</v>
      </c>
      <c r="F218" s="88">
        <f>Hydro10Yr!$O224</f>
        <v>4.7463778204688827E-2</v>
      </c>
      <c r="G218" s="85">
        <f>Hydro25Yr!$I224</f>
        <v>1290</v>
      </c>
      <c r="H218" s="85">
        <f>Hydro25Yr!$O224</f>
        <v>0.18230487373840659</v>
      </c>
      <c r="I218" s="86">
        <f>Hydro100Yr!$I224</f>
        <v>1290</v>
      </c>
      <c r="J218" s="86">
        <f>Hydro100Yr!$O224</f>
        <v>0.32961523613466409</v>
      </c>
      <c r="K218" s="70"/>
      <c r="L218" s="70"/>
    </row>
    <row r="219" spans="1:12" x14ac:dyDescent="0.2">
      <c r="A219" s="82">
        <f>Hydro2Yr!$I225</f>
        <v>1296</v>
      </c>
      <c r="B219" s="82">
        <f>Hydro2Yr!$O225</f>
        <v>3.3044853583357863E-4</v>
      </c>
      <c r="C219" s="84">
        <f>Hydro5Yr!$I225</f>
        <v>1296</v>
      </c>
      <c r="D219" s="84">
        <f>Hydro5Yr!$O225</f>
        <v>9.8920455343289096E-3</v>
      </c>
      <c r="E219" s="88">
        <f>Hydro10Yr!$I225</f>
        <v>1296</v>
      </c>
      <c r="F219" s="88">
        <f>Hydro10Yr!$O225</f>
        <v>4.5561098542176603E-2</v>
      </c>
      <c r="G219" s="85">
        <f>Hydro25Yr!$I225</f>
        <v>1296</v>
      </c>
      <c r="H219" s="85">
        <f>Hydro25Yr!$O225</f>
        <v>0.17598829096032007</v>
      </c>
      <c r="I219" s="86">
        <f>Hydro100Yr!$I225</f>
        <v>1296</v>
      </c>
      <c r="J219" s="86">
        <f>Hydro100Yr!$O225</f>
        <v>0.31861278121146031</v>
      </c>
      <c r="K219" s="70"/>
      <c r="L219" s="70"/>
    </row>
    <row r="220" spans="1:12" x14ac:dyDescent="0.2">
      <c r="A220" s="82">
        <f>Hydro2Yr!$I226</f>
        <v>1302</v>
      </c>
      <c r="B220" s="82">
        <f>Hydro2Yr!$O226</f>
        <v>3.1047336566837407E-4</v>
      </c>
      <c r="C220" s="84">
        <f>Hydro5Yr!$I226</f>
        <v>1302</v>
      </c>
      <c r="D220" s="84">
        <f>Hydro5Yr!$O226</f>
        <v>9.4333474492100163E-3</v>
      </c>
      <c r="E220" s="88">
        <f>Hydro10Yr!$I226</f>
        <v>1302</v>
      </c>
      <c r="F220" s="88">
        <f>Hydro10Yr!$O226</f>
        <v>4.3734691566649421E-2</v>
      </c>
      <c r="G220" s="85">
        <f>Hydro25Yr!$I226</f>
        <v>1302</v>
      </c>
      <c r="H220" s="85">
        <f>Hydro25Yr!$O226</f>
        <v>0.16989056803591859</v>
      </c>
      <c r="I220" s="86">
        <f>Hydro100Yr!$I226</f>
        <v>1302</v>
      </c>
      <c r="J220" s="86">
        <f>Hydro100Yr!$O226</f>
        <v>0.30797758484024795</v>
      </c>
      <c r="K220" s="70"/>
      <c r="L220" s="70"/>
    </row>
    <row r="221" spans="1:12" x14ac:dyDescent="0.2">
      <c r="A221" s="82">
        <f>Hydro2Yr!$I227</f>
        <v>1308</v>
      </c>
      <c r="B221" s="82">
        <f>Hydro2Yr!$O227</f>
        <v>2.9170566771097279E-4</v>
      </c>
      <c r="C221" s="84">
        <f>Hydro5Yr!$I227</f>
        <v>1308</v>
      </c>
      <c r="D221" s="84">
        <f>Hydro5Yr!$O227</f>
        <v>8.9959193767049171E-3</v>
      </c>
      <c r="E221" s="88">
        <f>Hydro10Yr!$I227</f>
        <v>1308</v>
      </c>
      <c r="F221" s="88">
        <f>Hydro10Yr!$O227</f>
        <v>4.1981499736212798E-2</v>
      </c>
      <c r="G221" s="85">
        <f>Hydro25Yr!$I227</f>
        <v>1308</v>
      </c>
      <c r="H221" s="85">
        <f>Hydro25Yr!$O227</f>
        <v>0.16400412180873261</v>
      </c>
      <c r="I221" s="86">
        <f>Hydro100Yr!$I227</f>
        <v>1308</v>
      </c>
      <c r="J221" s="86">
        <f>Hydro100Yr!$O227</f>
        <v>0.29769738804383034</v>
      </c>
      <c r="K221" s="70"/>
      <c r="L221" s="70"/>
    </row>
    <row r="222" spans="1:12" x14ac:dyDescent="0.2">
      <c r="A222" s="82">
        <f>Hydro2Yr!$I228</f>
        <v>1314</v>
      </c>
      <c r="B222" s="82">
        <f>Hydro2Yr!$O228</f>
        <v>2.7407245188817417E-4</v>
      </c>
      <c r="C222" s="84">
        <f>Hydro5Yr!$I228</f>
        <v>1314</v>
      </c>
      <c r="D222" s="84">
        <f>Hydro5Yr!$O228</f>
        <v>8.5787750178704832E-3</v>
      </c>
      <c r="E222" s="88">
        <f>Hydro10Yr!$I228</f>
        <v>1314</v>
      </c>
      <c r="F222" s="88">
        <f>Hydro10Yr!$O228</f>
        <v>4.0298588076601943E-2</v>
      </c>
      <c r="G222" s="85">
        <f>Hydro25Yr!$I228</f>
        <v>1314</v>
      </c>
      <c r="H222" s="85">
        <f>Hydro25Yr!$O228</f>
        <v>0.15832163186697329</v>
      </c>
      <c r="I222" s="86">
        <f>Hydro100Yr!$I228</f>
        <v>1314</v>
      </c>
      <c r="J222" s="86">
        <f>Hydro100Yr!$O228</f>
        <v>0.2877603410458891</v>
      </c>
      <c r="K222" s="70"/>
      <c r="L222" s="70"/>
    </row>
    <row r="223" spans="1:12" x14ac:dyDescent="0.2">
      <c r="A223" s="82">
        <f>Hydro2Yr!$I229</f>
        <v>1320</v>
      </c>
      <c r="B223" s="82">
        <f>Hydro2Yr!$O229</f>
        <v>2.5750514027866357E-4</v>
      </c>
      <c r="C223" s="84">
        <f>Hydro5Yr!$I229</f>
        <v>1320</v>
      </c>
      <c r="D223" s="84">
        <f>Hydro5Yr!$O229</f>
        <v>8.1809738088377097E-3</v>
      </c>
      <c r="E223" s="88">
        <f>Hydro10Yr!$I229</f>
        <v>1320</v>
      </c>
      <c r="F223" s="88">
        <f>Hydro10Yr!$O229</f>
        <v>3.8683139267814588E-2</v>
      </c>
      <c r="G223" s="85">
        <f>Hydro25Yr!$I229</f>
        <v>1320</v>
      </c>
      <c r="H223" s="85">
        <f>Hydro25Yr!$O229</f>
        <v>0.15283603143983107</v>
      </c>
      <c r="I223" s="86">
        <f>Hydro100Yr!$I229</f>
        <v>1320</v>
      </c>
      <c r="J223" s="86">
        <f>Hydro100Yr!$O229</f>
        <v>0.27815498961198376</v>
      </c>
      <c r="K223" s="70"/>
      <c r="L223" s="70"/>
    </row>
    <row r="224" spans="1:12" x14ac:dyDescent="0.2">
      <c r="A224" s="82">
        <f>Hydro2Yr!$I230</f>
        <v>1326</v>
      </c>
      <c r="B224" s="82">
        <f>Hydro2Yr!$O230</f>
        <v>2.4193930040436587E-4</v>
      </c>
      <c r="C224" s="84">
        <f>Hydro5Yr!$I230</f>
        <v>1326</v>
      </c>
      <c r="D224" s="84">
        <f>Hydro5Yr!$O230</f>
        <v>7.8016188000582694E-3</v>
      </c>
      <c r="E224" s="88">
        <f>Hydro10Yr!$I230</f>
        <v>1326</v>
      </c>
      <c r="F224" s="88">
        <f>Hydro10Yr!$O230</f>
        <v>3.7132448927707375E-2</v>
      </c>
      <c r="G224" s="85">
        <f>Hydro25Yr!$I230</f>
        <v>1326</v>
      </c>
      <c r="H224" s="85">
        <f>Hydro25Yr!$O230</f>
        <v>0.14754049860921029</v>
      </c>
      <c r="I224" s="86">
        <f>Hydro100Yr!$I230</f>
        <v>1326</v>
      </c>
      <c r="J224" s="86">
        <f>Hydro100Yr!$O230</f>
        <v>0.26887026184648738</v>
      </c>
      <c r="K224" s="70"/>
      <c r="L224" s="70"/>
    </row>
    <row r="225" spans="1:12" x14ac:dyDescent="0.2">
      <c r="A225" s="82">
        <f>Hydro2Yr!$I231</f>
        <v>1332</v>
      </c>
      <c r="B225" s="82">
        <f>Hydro2Yr!$O231</f>
        <v>2.2731439464396695E-4</v>
      </c>
      <c r="C225" s="84">
        <f>Hydro5Yr!$I231</f>
        <v>1332</v>
      </c>
      <c r="D225" s="84">
        <f>Hydro5Yr!$O231</f>
        <v>7.4398546338910873E-3</v>
      </c>
      <c r="E225" s="88">
        <f>Hydro10Yr!$I231</f>
        <v>1332</v>
      </c>
      <c r="F225" s="88">
        <f>Hydro10Yr!$O231</f>
        <v>3.5643921084657443E-2</v>
      </c>
      <c r="G225" s="85">
        <f>Hydro25Yr!$I231</f>
        <v>1332</v>
      </c>
      <c r="H225" s="85">
        <f>Hydro25Yr!$O231</f>
        <v>0.14242844782595748</v>
      </c>
      <c r="I225" s="86">
        <f>Hydro100Yr!$I231</f>
        <v>1332</v>
      </c>
      <c r="J225" s="86">
        <f>Hydro100Yr!$O231</f>
        <v>0.25989545543023507</v>
      </c>
      <c r="K225" s="70"/>
      <c r="L225" s="70"/>
    </row>
    <row r="226" spans="1:12" x14ac:dyDescent="0.2">
      <c r="A226" s="82">
        <f>Hydro2Yr!$I232</f>
        <v>1338</v>
      </c>
      <c r="B226" s="82">
        <f>Hydro2Yr!$O232</f>
        <v>2.1357354479405009E-4</v>
      </c>
      <c r="C226" s="84">
        <f>Hydro5Yr!$I232</f>
        <v>1338</v>
      </c>
      <c r="D226" s="84">
        <f>Hydro5Yr!$O232</f>
        <v>7.0948656159689795E-3</v>
      </c>
      <c r="E226" s="88">
        <f>Hydro10Yr!$I232</f>
        <v>1338</v>
      </c>
      <c r="F226" s="88">
        <f>Hydro10Yr!$O232</f>
        <v>3.4215063831711828E-2</v>
      </c>
      <c r="G226" s="85">
        <f>Hydro25Yr!$I232</f>
        <v>1338</v>
      </c>
      <c r="H226" s="85">
        <f>Hydro25Yr!$O232</f>
        <v>0.1374935217200432</v>
      </c>
      <c r="I226" s="86">
        <f>Hydro100Yr!$I232</f>
        <v>1338</v>
      </c>
      <c r="J226" s="86">
        <f>Hydro100Yr!$O232</f>
        <v>0.25122022528417315</v>
      </c>
      <c r="K226" s="70"/>
      <c r="L226" s="70"/>
    </row>
    <row r="227" spans="1:12" x14ac:dyDescent="0.2">
      <c r="A227" s="82">
        <f>Hydro2Yr!$I233</f>
        <v>1344</v>
      </c>
      <c r="B227" s="82">
        <f>Hydro2Yr!$O233</f>
        <v>2.0066331086220529E-4</v>
      </c>
      <c r="C227" s="84">
        <f>Hydro5Yr!$I233</f>
        <v>1344</v>
      </c>
      <c r="D227" s="84">
        <f>Hydro5Yr!$O233</f>
        <v>6.7658738759969819E-3</v>
      </c>
      <c r="E227" s="88">
        <f>Hydro10Yr!$I233</f>
        <v>1344</v>
      </c>
      <c r="F227" s="88">
        <f>Hydro10Yr!$O233</f>
        <v>3.2843485154948907E-2</v>
      </c>
      <c r="G227" s="85">
        <f>Hydro25Yr!$I233</f>
        <v>1344</v>
      </c>
      <c r="H227" s="85">
        <f>Hydro25Yr!$O233</f>
        <v>0.13272958319450784</v>
      </c>
      <c r="I227" s="86">
        <f>Hydro100Yr!$I233</f>
        <v>1344</v>
      </c>
      <c r="J227" s="86">
        <f>Hydro100Yr!$O233</f>
        <v>0.24283457164479821</v>
      </c>
      <c r="K227" s="70"/>
      <c r="L227" s="70"/>
    </row>
    <row r="228" spans="1:12" x14ac:dyDescent="0.2">
      <c r="A228" s="82">
        <f>Hydro2Yr!$I234</f>
        <v>1350</v>
      </c>
      <c r="B228" s="82">
        <f>Hydro2Yr!$O234</f>
        <v>1.8853348323178486E-4</v>
      </c>
      <c r="C228" s="84">
        <f>Hydro5Yr!$I234</f>
        <v>1350</v>
      </c>
      <c r="D228" s="84">
        <f>Hydro5Yr!$O234</f>
        <v>6.4521376138350602E-3</v>
      </c>
      <c r="E228" s="88">
        <f>Hydro10Yr!$I234</f>
        <v>1350</v>
      </c>
      <c r="F228" s="88">
        <f>Hydro10Yr!$O234</f>
        <v>3.1526888929067909E-2</v>
      </c>
      <c r="G228" s="85">
        <f>Hydro25Yr!$I234</f>
        <v>1350</v>
      </c>
      <c r="H228" s="85">
        <f>Hydro25Yr!$O234</f>
        <v>0.12813070779333743</v>
      </c>
      <c r="I228" s="86">
        <f>Hydro100Yr!$I234</f>
        <v>1350</v>
      </c>
      <c r="J228" s="86">
        <f>Hydro100Yr!$O234</f>
        <v>0.23472882853762589</v>
      </c>
      <c r="K228" s="70"/>
      <c r="L228" s="70"/>
    </row>
    <row r="229" spans="1:12" x14ac:dyDescent="0.2">
      <c r="A229" s="82">
        <f>Hydro2Yr!$I235</f>
        <v>1356</v>
      </c>
      <c r="B229" s="82">
        <f>Hydro2Yr!$O235</f>
        <v>1.7713688739003298E-4</v>
      </c>
      <c r="C229" s="84">
        <f>Hydro5Yr!$I235</f>
        <v>1356</v>
      </c>
      <c r="D229" s="84">
        <f>Hydro5Yr!$O235</f>
        <v>6.1529494269106115E-3</v>
      </c>
      <c r="E229" s="88">
        <f>Hydro10Yr!$I235</f>
        <v>1356</v>
      </c>
      <c r="F229" s="88">
        <f>Hydro10Yr!$O235</f>
        <v>3.0263071073503761E-2</v>
      </c>
      <c r="G229" s="85">
        <f>Hydro25Yr!$I235</f>
        <v>1356</v>
      </c>
      <c r="H229" s="85">
        <f>Hydro25Yr!$O235</f>
        <v>0.12369117633378472</v>
      </c>
      <c r="I229" s="86">
        <f>Hydro100Yr!$I235</f>
        <v>1356</v>
      </c>
      <c r="J229" s="86">
        <f>Hydro100Yr!$O235</f>
        <v>0.22689365263542191</v>
      </c>
      <c r="K229" s="70"/>
      <c r="L229" s="70"/>
    </row>
    <row r="230" spans="1:12" x14ac:dyDescent="0.2">
      <c r="A230" s="82">
        <f>Hydro2Yr!$I236</f>
        <v>1362</v>
      </c>
      <c r="B230" s="82">
        <f>Hydro2Yr!$O236</f>
        <v>1.6642920046013062E-4</v>
      </c>
      <c r="C230" s="84">
        <f>Hydro5Yr!$I236</f>
        <v>1362</v>
      </c>
      <c r="D230" s="84">
        <f>Hydro5Yr!$O236</f>
        <v>5.8676347151896888E-3</v>
      </c>
      <c r="E230" s="88">
        <f>Hydro10Yr!$I236</f>
        <v>1362</v>
      </c>
      <c r="F230" s="88">
        <f>Hydro10Yr!$O236</f>
        <v>2.904991586263115E-2</v>
      </c>
      <c r="G230" s="85">
        <f>Hydro25Yr!$I236</f>
        <v>1362</v>
      </c>
      <c r="H230" s="85">
        <f>Hydro25Yr!$O236</f>
        <v>0.11940546779396605</v>
      </c>
      <c r="I230" s="86">
        <f>Hydro100Yr!$I236</f>
        <v>1362</v>
      </c>
      <c r="J230" s="86">
        <f>Hydro100Yr!$O236</f>
        <v>0.21932001248833116</v>
      </c>
      <c r="K230" s="70"/>
      <c r="L230" s="70"/>
    </row>
    <row r="231" spans="1:12" x14ac:dyDescent="0.2">
      <c r="A231" s="82">
        <f>Hydro2Yr!$I237</f>
        <v>1368</v>
      </c>
      <c r="B231" s="82">
        <f>Hydro2Yr!$O237</f>
        <v>1.5636877882362952E-4</v>
      </c>
      <c r="C231" s="84">
        <f>Hydro5Yr!$I237</f>
        <v>1368</v>
      </c>
      <c r="D231" s="84">
        <f>Hydro5Yr!$O237</f>
        <v>5.5955501601101156E-3</v>
      </c>
      <c r="E231" s="88">
        <f>Hydro10Yr!$I237</f>
        <v>1368</v>
      </c>
      <c r="F231" s="88">
        <f>Hydro10Yr!$O237</f>
        <v>2.7885392383881581E-2</v>
      </c>
      <c r="G231" s="85">
        <f>Hydro25Yr!$I237</f>
        <v>1368</v>
      </c>
      <c r="H231" s="85">
        <f>Hydro25Yr!$O237</f>
        <v>0.11526825244689316</v>
      </c>
      <c r="I231" s="86">
        <f>Hydro100Yr!$I237</f>
        <v>1368</v>
      </c>
      <c r="J231" s="86">
        <f>Hydro100Yr!$O237</f>
        <v>0.21199917811351027</v>
      </c>
      <c r="K231" s="70"/>
      <c r="L231" s="70"/>
    </row>
    <row r="232" spans="1:12" x14ac:dyDescent="0.2">
      <c r="A232" s="82">
        <f>Hydro2Yr!$I238</f>
        <v>1374</v>
      </c>
      <c r="B232" s="82">
        <f>Hydro2Yr!$O238</f>
        <v>1.469164961628875E-4</v>
      </c>
      <c r="C232" s="84">
        <f>Hydro5Yr!$I238</f>
        <v>1374</v>
      </c>
      <c r="D232" s="84">
        <f>Hydro5Yr!$O238</f>
        <v>5.336082274047302E-3</v>
      </c>
      <c r="E232" s="88">
        <f>Hydro10Yr!$I238</f>
        <v>1374</v>
      </c>
      <c r="F232" s="88">
        <f>Hydro10Yr!$O238</f>
        <v>2.676755113784391E-2</v>
      </c>
      <c r="G232" s="85">
        <f>Hydro25Yr!$I238</f>
        <v>1374</v>
      </c>
      <c r="H232" s="85">
        <f>Hydro25Yr!$O238</f>
        <v>0.11127438523239985</v>
      </c>
      <c r="I232" s="86">
        <f>Hydro100Yr!$I238</f>
        <v>1374</v>
      </c>
      <c r="J232" s="86">
        <f>Hydro100Yr!$O238</f>
        <v>0.20492271093225045</v>
      </c>
      <c r="K232" s="70"/>
      <c r="L232" s="70"/>
    </row>
    <row r="233" spans="1:12" x14ac:dyDescent="0.2">
      <c r="A233" s="82">
        <f>Hydro2Yr!$I239</f>
        <v>1380</v>
      </c>
      <c r="B233" s="82">
        <f>Hydro2Yr!$O239</f>
        <v>1.3803559129361176E-4</v>
      </c>
      <c r="C233" s="84">
        <f>Hydro5Yr!$I239</f>
        <v>1380</v>
      </c>
      <c r="D233" s="84">
        <f>Hydro5Yr!$O239</f>
        <v>5.088646017041786E-3</v>
      </c>
      <c r="E233" s="88">
        <f>Hydro10Yr!$I239</f>
        <v>1380</v>
      </c>
      <c r="F233" s="88">
        <f>Hydro10Yr!$O239</f>
        <v>2.5694520774656244E-2</v>
      </c>
      <c r="G233" s="85">
        <f>Hydro25Yr!$I239</f>
        <v>1380</v>
      </c>
      <c r="H233" s="85">
        <f>Hydro25Yr!$O239</f>
        <v>0.10741889935872137</v>
      </c>
      <c r="I233" s="86">
        <f>Hydro100Yr!$I239</f>
        <v>1380</v>
      </c>
      <c r="J233" s="86">
        <f>Hydro100Yr!$O239</f>
        <v>0.19808245404299771</v>
      </c>
      <c r="K233" s="70"/>
      <c r="L233" s="70"/>
    </row>
    <row r="234" spans="1:12" x14ac:dyDescent="0.2">
      <c r="A234" s="82">
        <f>Hydro2Yr!$I240</f>
        <v>1386</v>
      </c>
      <c r="B234" s="82">
        <f>Hydro2Yr!$O240</f>
        <v>1.2969152519572659E-4</v>
      </c>
      <c r="C234" s="84">
        <f>Hydro5Yr!$I240</f>
        <v>1386</v>
      </c>
      <c r="D234" s="84">
        <f>Hydro5Yr!$O240</f>
        <v>4.8526834776696426E-3</v>
      </c>
      <c r="E234" s="88">
        <f>Hydro10Yr!$I240</f>
        <v>1386</v>
      </c>
      <c r="F234" s="88">
        <f>Hydro10Yr!$O240</f>
        <v>2.4664504961226776E-2</v>
      </c>
      <c r="G234" s="85">
        <f>Hydro25Yr!$I240</f>
        <v>1386</v>
      </c>
      <c r="H234" s="85">
        <f>Hydro25Yr!$O240</f>
        <v>0.10369700012576985</v>
      </c>
      <c r="I234" s="86">
        <f>Hydro100Yr!$I240</f>
        <v>1386</v>
      </c>
      <c r="J234" s="86">
        <f>Hydro100Yr!$O240</f>
        <v>0.19147052281905594</v>
      </c>
      <c r="K234" s="70"/>
      <c r="L234" s="70"/>
    </row>
    <row r="235" spans="1:12" x14ac:dyDescent="0.2">
      <c r="A235" s="82">
        <f>Hydro2Yr!$I241</f>
        <v>1392</v>
      </c>
      <c r="B235" s="82">
        <f>Hydro2Yr!$O241</f>
        <v>1.2185184668653109E-4</v>
      </c>
      <c r="C235" s="84">
        <f>Hydro5Yr!$I241</f>
        <v>1392</v>
      </c>
      <c r="D235" s="84">
        <f>Hydro5Yr!$O241</f>
        <v>4.6276626150815632E-3</v>
      </c>
      <c r="E235" s="88">
        <f>Hydro10Yr!$I241</f>
        <v>1392</v>
      </c>
      <c r="F235" s="88">
        <f>Hydro10Yr!$O241</f>
        <v>2.3675779374037382E-2</v>
      </c>
      <c r="G235" s="85">
        <f>Hydro25Yr!$I241</f>
        <v>1392</v>
      </c>
      <c r="H235" s="85">
        <f>Hydro25Yr!$O241</f>
        <v>0.10010405896242196</v>
      </c>
      <c r="I235" s="86">
        <f>Hydro100Yr!$I241</f>
        <v>1392</v>
      </c>
      <c r="J235" s="86">
        <f>Hydro100Yr!$O241</f>
        <v>0.18507929582013727</v>
      </c>
      <c r="K235" s="70"/>
      <c r="L235" s="70"/>
    </row>
    <row r="236" spans="1:12" x14ac:dyDescent="0.2">
      <c r="A236" s="82">
        <f>Hydro2Yr!$I242</f>
        <v>1398</v>
      </c>
      <c r="B236" s="82">
        <f>Hydro2Yr!$O242</f>
        <v>1.1448606621373223E-4</v>
      </c>
      <c r="C236" s="84">
        <f>Hydro5Yr!$I242</f>
        <v>1398</v>
      </c>
      <c r="D236" s="84">
        <f>Hydro5Yr!$O242</f>
        <v>4.413076059373966E-3</v>
      </c>
      <c r="E236" s="88">
        <f>Hydro10Yr!$I242</f>
        <v>1398</v>
      </c>
      <c r="F236" s="88">
        <f>Hydro10Yr!$O242</f>
        <v>2.2726688812497099E-2</v>
      </c>
      <c r="G236" s="85">
        <f>Hydro25Yr!$I242</f>
        <v>1398</v>
      </c>
      <c r="H236" s="85">
        <f>Hydro25Yr!$O242</f>
        <v>9.6635607670407089E-2</v>
      </c>
      <c r="I236" s="86">
        <f>Hydro100Yr!$I242</f>
        <v>1398</v>
      </c>
      <c r="J236" s="86">
        <f>Hydro100Yr!$O242</f>
        <v>0.17890140600727839</v>
      </c>
      <c r="K236" s="70"/>
      <c r="L236" s="70"/>
    </row>
    <row r="237" spans="1:12" x14ac:dyDescent="0.2">
      <c r="A237" s="82">
        <f>Hydro2Yr!$I243</f>
        <v>1404</v>
      </c>
      <c r="B237" s="82">
        <f>Hydro2Yr!$O243</f>
        <v>1.0756553727752284E-4</v>
      </c>
      <c r="C237" s="84">
        <f>Hydro5Yr!$I243</f>
        <v>1404</v>
      </c>
      <c r="D237" s="84">
        <f>Hydro5Yr!$O243</f>
        <v>4.2084399675874958E-3</v>
      </c>
      <c r="E237" s="88">
        <f>Hydro10Yr!$I243</f>
        <v>1404</v>
      </c>
      <c r="F237" s="88">
        <f>Hydro10Yr!$O243</f>
        <v>2.1815644428012964E-2</v>
      </c>
      <c r="G237" s="85">
        <f>Hydro25Yr!$I243</f>
        <v>1404</v>
      </c>
      <c r="H237" s="85">
        <f>Hydro25Yr!$O243</f>
        <v>9.3287332867635242E-2</v>
      </c>
      <c r="I237" s="86">
        <f>Hydro100Yr!$I243</f>
        <v>1404</v>
      </c>
      <c r="J237" s="86">
        <f>Hydro100Yr!$O243</f>
        <v>0.17292973225100627</v>
      </c>
      <c r="K237" s="70"/>
      <c r="L237" s="70"/>
    </row>
    <row r="238" spans="1:12" x14ac:dyDescent="0.2">
      <c r="A238" s="82">
        <f>Hydro2Yr!$I244</f>
        <v>1410</v>
      </c>
      <c r="B238" s="82">
        <f>Hydro2Yr!$O244</f>
        <v>1.0106334502053431E-4</v>
      </c>
      <c r="C238" s="84">
        <f>Hydro5Yr!$I244</f>
        <v>1410</v>
      </c>
      <c r="D238" s="84">
        <f>Hydro5Yr!$O244</f>
        <v>4.0132929327531767E-3</v>
      </c>
      <c r="E238" s="88">
        <f>Hydro10Yr!$I244</f>
        <v>1410</v>
      </c>
      <c r="F238" s="88">
        <f>Hydro10Yr!$O244</f>
        <v>2.0941121064137983E-2</v>
      </c>
      <c r="G238" s="85">
        <f>Hydro25Yr!$I244</f>
        <v>1410</v>
      </c>
      <c r="H238" s="85">
        <f>Hydro25Yr!$O244</f>
        <v>9.0055070624054823E-2</v>
      </c>
      <c r="I238" s="86">
        <f>Hydro100Yr!$I244</f>
        <v>1410</v>
      </c>
      <c r="J238" s="86">
        <f>Hydro100Yr!$O244</f>
        <v>0.16715739112295197</v>
      </c>
      <c r="K238" s="70"/>
      <c r="L238" s="70"/>
    </row>
    <row r="239" spans="1:12" x14ac:dyDescent="0.2">
      <c r="A239" s="82">
        <f>Hydro2Yr!$I245</f>
        <v>1416</v>
      </c>
      <c r="B239" s="82">
        <f>Hydro2Yr!$O245</f>
        <v>9.4954201552376513E-5</v>
      </c>
      <c r="C239" s="84">
        <f>Hydro5Yr!$I245</f>
        <v>1416</v>
      </c>
      <c r="D239" s="84">
        <f>Hydro5Yr!$O245</f>
        <v>3.8271949435267219E-3</v>
      </c>
      <c r="E239" s="88">
        <f>Hydro10Yr!$I245</f>
        <v>1416</v>
      </c>
      <c r="F239" s="88">
        <f>Hydro10Yr!$O245</f>
        <v>2.0101654703345639E-2</v>
      </c>
      <c r="G239" s="85">
        <f>Hydro25Yr!$I245</f>
        <v>1416</v>
      </c>
      <c r="H239" s="85">
        <f>Hydro25Yr!$O245</f>
        <v>8.6934801283370569E-2</v>
      </c>
      <c r="I239" s="86">
        <f>Hydro100Yr!$I245</f>
        <v>1416</v>
      </c>
      <c r="J239" s="86">
        <f>Hydro100Yr!$O245</f>
        <v>0.16157772896146369</v>
      </c>
      <c r="K239" s="70"/>
      <c r="L239" s="70"/>
    </row>
    <row r="240" spans="1:12" x14ac:dyDescent="0.2">
      <c r="A240" s="82">
        <f>Hydro2Yr!$I246</f>
        <v>1422</v>
      </c>
      <c r="B240" s="82">
        <f>Hydro2Yr!$O246</f>
        <v>8.9214347601668766E-5</v>
      </c>
      <c r="C240" s="84">
        <f>Hydro5Yr!$I246</f>
        <v>1422</v>
      </c>
      <c r="D240" s="84">
        <f>Hydro5Yr!$O246</f>
        <v>3.6497263920648175E-3</v>
      </c>
      <c r="E240" s="88">
        <f>Hydro10Yr!$I246</f>
        <v>1422</v>
      </c>
      <c r="F240" s="88">
        <f>Hydro10Yr!$O246</f>
        <v>1.9295840016154964E-2</v>
      </c>
      <c r="G240" s="85">
        <f>Hydro25Yr!$I246</f>
        <v>1422</v>
      </c>
      <c r="H240" s="85">
        <f>Hydro25Yr!$O246</f>
        <v>8.3922644464179533E-2</v>
      </c>
      <c r="I240" s="86">
        <f>Hydro100Yr!$I246</f>
        <v>1422</v>
      </c>
      <c r="J240" s="86">
        <f>Hydro100Yr!$O246</f>
        <v>0.15618431420206266</v>
      </c>
      <c r="K240" s="70"/>
      <c r="L240" s="70"/>
    </row>
    <row r="241" spans="1:12" x14ac:dyDescent="0.2">
      <c r="A241" s="82">
        <f>Hydro2Yr!$I247</f>
        <v>1428</v>
      </c>
      <c r="B241" s="82">
        <f>Hydro2Yr!$O247</f>
        <v>8.3821460113074685E-5</v>
      </c>
      <c r="C241" s="84">
        <f>Hydro5Yr!$I247</f>
        <v>1428</v>
      </c>
      <c r="D241" s="84">
        <f>Hydro5Yr!$O247</f>
        <v>3.4804871279067338E-3</v>
      </c>
      <c r="E241" s="88">
        <f>Hydro10Yr!$I247</f>
        <v>1428</v>
      </c>
      <c r="F241" s="88">
        <f>Hydro10Yr!$O247</f>
        <v>1.8522328008503567E-2</v>
      </c>
      <c r="G241" s="85">
        <f>Hydro25Yr!$I247</f>
        <v>1428</v>
      </c>
      <c r="H241" s="85">
        <f>Hydro25Yr!$O247</f>
        <v>8.1014854234311262E-2</v>
      </c>
      <c r="I241" s="86">
        <f>Hydro100Yr!$I247</f>
        <v>1428</v>
      </c>
      <c r="J241" s="86">
        <f>Hydro100Yr!$O247</f>
        <v>0.15097092996390918</v>
      </c>
      <c r="K241" s="70"/>
      <c r="L241" s="70"/>
    </row>
    <row r="242" spans="1:12" x14ac:dyDescent="0.2">
      <c r="A242" s="82">
        <f>Hydro2Yr!$I248</f>
        <v>1434</v>
      </c>
      <c r="B242" s="82">
        <f>Hydro2Yr!$O248</f>
        <v>7.8754565429970787E-5</v>
      </c>
      <c r="C242" s="84">
        <f>Hydro5Yr!$I248</f>
        <v>1434</v>
      </c>
      <c r="D242" s="84">
        <f>Hydro5Yr!$O248</f>
        <v>3.3190955557277154E-3</v>
      </c>
      <c r="E242" s="88">
        <f>Hydro10Yr!$I248</f>
        <v>1434</v>
      </c>
      <c r="F242" s="88">
        <f>Hydro10Yr!$O248</f>
        <v>1.7779823763431082E-2</v>
      </c>
      <c r="G242" s="85">
        <f>Hydro25Yr!$I248</f>
        <v>1434</v>
      </c>
      <c r="H242" s="85">
        <f>Hydro25Yr!$O248</f>
        <v>7.8207814452369059E-2</v>
      </c>
      <c r="I242" s="86">
        <f>Hydro100Yr!$I248</f>
        <v>1434</v>
      </c>
      <c r="J242" s="86">
        <f>Hydro100Yr!$O248</f>
        <v>0.14593156688372852</v>
      </c>
      <c r="K242" s="70"/>
      <c r="L242" s="70"/>
    </row>
    <row r="243" spans="1:12" x14ac:dyDescent="0.2">
      <c r="A243" s="82">
        <f>Hydro2Yr!$I249</f>
        <v>1440</v>
      </c>
      <c r="B243" s="82">
        <f>Hydro2Yr!$O249</f>
        <v>7.3993957725106396E-5</v>
      </c>
      <c r="C243" s="84">
        <f>Hydro5Yr!$I249</f>
        <v>1440</v>
      </c>
      <c r="D243" s="84">
        <f>Hydro5Yr!$O249</f>
        <v>3.165187774929946E-3</v>
      </c>
      <c r="E243" s="88">
        <f>Hydro10Yr!$I249</f>
        <v>1440</v>
      </c>
      <c r="F243" s="88">
        <f>Hydro10Yr!$O249</f>
        <v>1.7067084273290935E-2</v>
      </c>
      <c r="G243" s="85">
        <f>Hydro25Yr!$I249</f>
        <v>1440</v>
      </c>
      <c r="H243" s="85">
        <f>Hydro25Yr!$O249</f>
        <v>7.5498034270680262E-2</v>
      </c>
      <c r="I243" s="86">
        <f>Hydro100Yr!$I249</f>
        <v>1440</v>
      </c>
      <c r="J243" s="86">
        <f>Hydro100Yr!$O249</f>
        <v>0.14106041618893878</v>
      </c>
      <c r="K243" s="70"/>
      <c r="L243" s="70"/>
    </row>
    <row r="244" spans="1:12" x14ac:dyDescent="0.2">
      <c r="A244" s="82">
        <f>Hydro2Yr!$I250</f>
        <v>1446</v>
      </c>
      <c r="B244" s="82">
        <f>Hydro2Yr!$O250</f>
        <v>6.9521122362021571E-5</v>
      </c>
      <c r="C244" s="84">
        <f>Hydro5Yr!$I250</f>
        <v>1446</v>
      </c>
      <c r="D244" s="84">
        <f>Hydro5Yr!$O250</f>
        <v>3.018416759131063E-3</v>
      </c>
      <c r="E244" s="88">
        <f>Hydro10Yr!$I250</f>
        <v>1446</v>
      </c>
      <c r="F244" s="88">
        <f>Hydro10Yr!$O250</f>
        <v>1.6382916358862951E-2</v>
      </c>
      <c r="G244" s="85">
        <f>Hydro25Yr!$I250</f>
        <v>1446</v>
      </c>
      <c r="H244" s="85">
        <f>Hydro25Yr!$O250</f>
        <v>7.2882143794060966E-2</v>
      </c>
      <c r="I244" s="86">
        <f>Hydro100Yr!$I250</f>
        <v>1446</v>
      </c>
      <c r="J244" s="86">
        <f>Hydro100Yr!$O250</f>
        <v>0.13635186300199459</v>
      </c>
      <c r="K244" s="70"/>
      <c r="L244" s="70"/>
    </row>
    <row r="245" spans="1:12" x14ac:dyDescent="0.2">
      <c r="A245" s="82">
        <f>Hydro2Yr!$I251</f>
        <v>1452</v>
      </c>
      <c r="B245" s="82">
        <f>Hydro2Yr!$O251</f>
        <v>6.5318663889163194E-5</v>
      </c>
      <c r="C245" s="84">
        <f>Hydro5Yr!$I251</f>
        <v>1452</v>
      </c>
      <c r="D245" s="84">
        <f>Hydro5Yr!$O251</f>
        <v>2.8784515737000672E-3</v>
      </c>
      <c r="E245" s="88">
        <f>Hydro10Yr!$I251</f>
        <v>1452</v>
      </c>
      <c r="F245" s="88">
        <f>Hydro10Yr!$O251</f>
        <v>1.5726174671881782E-2</v>
      </c>
      <c r="G245" s="85">
        <f>Hydro25Yr!$I251</f>
        <v>1452</v>
      </c>
      <c r="H245" s="85">
        <f>Hydro25Yr!$O251</f>
        <v>7.0356889888999852E-2</v>
      </c>
      <c r="I245" s="86">
        <f>Hydro100Yr!$I251</f>
        <v>1452</v>
      </c>
      <c r="J245" s="86">
        <f>Hydro100Yr!$O251</f>
        <v>0.13180047986823276</v>
      </c>
      <c r="K245" s="70"/>
      <c r="L245" s="70"/>
    </row>
    <row r="246" spans="1:12" x14ac:dyDescent="0.2">
      <c r="A246" s="82">
        <f>Hydro2Yr!$I252</f>
        <v>1458</v>
      </c>
      <c r="B246" s="82">
        <f>Hydro2Yr!$O252</f>
        <v>6.1370238386660811E-5</v>
      </c>
      <c r="C246" s="84">
        <f>Hydro5Yr!$I252</f>
        <v>1458</v>
      </c>
      <c r="D246" s="84">
        <f>Hydro5Yr!$O252</f>
        <v>2.7449766295763582E-3</v>
      </c>
      <c r="E246" s="88">
        <f>Hydro10Yr!$I252</f>
        <v>1458</v>
      </c>
      <c r="F246" s="88">
        <f>Hydro10Yr!$O252</f>
        <v>1.5095759777638258E-2</v>
      </c>
      <c r="G246" s="85">
        <f>Hydro25Yr!$I252</f>
        <v>1458</v>
      </c>
      <c r="H246" s="85">
        <f>Hydro25Yr!$O252</f>
        <v>6.791913213804536E-2</v>
      </c>
      <c r="I246" s="86">
        <f>Hydro100Yr!$I252</f>
        <v>1458</v>
      </c>
      <c r="J246" s="86">
        <f>Hydro100Yr!$O252</f>
        <v>0.12740102049975113</v>
      </c>
      <c r="K246" s="70"/>
      <c r="L246" s="70"/>
    </row>
    <row r="247" spans="1:12" x14ac:dyDescent="0.2">
      <c r="A247" s="82">
        <f>Hydro2Yr!$I253</f>
        <v>1464</v>
      </c>
      <c r="B247" s="82">
        <f>Hydro2Yr!$O253</f>
        <v>5.7660489902648363E-5</v>
      </c>
      <c r="C247" s="84">
        <f>Hydro5Yr!$I253</f>
        <v>1464</v>
      </c>
      <c r="D247" s="84">
        <f>Hydro5Yr!$O253</f>
        <v>2.6176909716895936E-3</v>
      </c>
      <c r="E247" s="88">
        <f>Hydro10Yr!$I253</f>
        <v>1464</v>
      </c>
      <c r="F247" s="88">
        <f>Hydro10Yr!$O253</f>
        <v>1.4490616314443728E-2</v>
      </c>
      <c r="G247" s="85">
        <f>Hydro25Yr!$I253</f>
        <v>1464</v>
      </c>
      <c r="H247" s="85">
        <f>Hydro25Yr!$O253</f>
        <v>6.5565838934368542E-2</v>
      </c>
      <c r="I247" s="86">
        <f>Hydro100Yr!$I253</f>
        <v>1464</v>
      </c>
      <c r="J247" s="86">
        <f>Hydro100Yr!$O253</f>
        <v>0.12314841372812141</v>
      </c>
      <c r="K247" s="70"/>
      <c r="L247" s="70"/>
    </row>
    <row r="248" spans="1:12" x14ac:dyDescent="0.2">
      <c r="A248" s="82">
        <f>Hydro2Yr!$I254</f>
        <v>1470</v>
      </c>
      <c r="B248" s="82">
        <f>Hydro2Yr!$O254</f>
        <v>5.4174990731925386E-5</v>
      </c>
      <c r="C248" s="84">
        <f>Hydro5Yr!$I254</f>
        <v>1470</v>
      </c>
      <c r="D248" s="84">
        <f>Hydro5Yr!$O254</f>
        <v>2.496307600375731E-3</v>
      </c>
      <c r="E248" s="88">
        <f>Hydro10Yr!$I254</f>
        <v>1470</v>
      </c>
      <c r="F248" s="88">
        <f>Hydro10Yr!$O254</f>
        <v>1.3909731226875256E-2</v>
      </c>
      <c r="G248" s="85">
        <f>Hydro25Yr!$I254</f>
        <v>1470</v>
      </c>
      <c r="H248" s="85">
        <f>Hydro25Yr!$O254</f>
        <v>6.3294083711642593E-2</v>
      </c>
      <c r="I248" s="86">
        <f>Hydro100Yr!$I254</f>
        <v>1470</v>
      </c>
      <c r="J248" s="86">
        <f>Hydro100Yr!$O254</f>
        <v>0.11903775765895165</v>
      </c>
      <c r="K248" s="70"/>
      <c r="L248" s="70"/>
    </row>
    <row r="249" spans="1:12" x14ac:dyDescent="0.2">
      <c r="A249" s="82">
        <f>Hydro2Yr!$I255</f>
        <v>1476</v>
      </c>
      <c r="B249" s="82">
        <f>Hydro2Yr!$O255</f>
        <v>5.0900185304693543E-5</v>
      </c>
      <c r="C249" s="84">
        <f>Hydro5Yr!$I255</f>
        <v>1476</v>
      </c>
      <c r="D249" s="84">
        <f>Hydro5Yr!$O255</f>
        <v>2.3805528242592604E-3</v>
      </c>
      <c r="E249" s="88">
        <f>Hydro10Yr!$I255</f>
        <v>1476</v>
      </c>
      <c r="F249" s="88">
        <f>Hydro10Yr!$O255</f>
        <v>1.335213206984537E-2</v>
      </c>
      <c r="G249" s="85">
        <f>Hydro25Yr!$I255</f>
        <v>1476</v>
      </c>
      <c r="H249" s="85">
        <f>Hydro25Yr!$O255</f>
        <v>6.1101041304551337E-2</v>
      </c>
      <c r="I249" s="86">
        <f>Hydro100Yr!$I255</f>
        <v>1476</v>
      </c>
      <c r="J249" s="86">
        <f>Hydro100Yr!$O255</f>
        <v>0.11506431402157444</v>
      </c>
      <c r="K249" s="70"/>
      <c r="L249" s="70"/>
    </row>
    <row r="250" spans="1:12" x14ac:dyDescent="0.2">
      <c r="A250" s="82">
        <f>Hydro2Yr!$I256</f>
        <v>1482</v>
      </c>
      <c r="B250" s="82">
        <f>Hydro2Yr!$O256</f>
        <v>4.7823337467141674E-5</v>
      </c>
      <c r="C250" s="84">
        <f>Hydro5Yr!$I256</f>
        <v>1482</v>
      </c>
      <c r="D250" s="84">
        <f>Hydro5Yr!$O256</f>
        <v>2.2701656431426123E-3</v>
      </c>
      <c r="E250" s="88">
        <f>Hydro10Yr!$I256</f>
        <v>1482</v>
      </c>
      <c r="F250" s="88">
        <f>Hydro10Yr!$O256</f>
        <v>1.2816885380656106E-2</v>
      </c>
      <c r="G250" s="85">
        <f>Hydro25Yr!$I256</f>
        <v>1482</v>
      </c>
      <c r="H250" s="85">
        <f>Hydro25Yr!$O256</f>
        <v>5.8983984435401017E-2</v>
      </c>
      <c r="I250" s="86">
        <f>Hydro100Yr!$I256</f>
        <v>1482</v>
      </c>
      <c r="J250" s="86">
        <f>Hydro100Yr!$O256</f>
        <v>0.11122350270733514</v>
      </c>
      <c r="K250" s="70"/>
      <c r="L250" s="70"/>
    </row>
    <row r="251" spans="1:12" x14ac:dyDescent="0.2">
      <c r="A251" s="82">
        <f>Hydro2Yr!$I257</f>
        <v>1488</v>
      </c>
      <c r="B251" s="82">
        <f>Hydro2Yr!$O257</f>
        <v>4.493248094885062E-5</v>
      </c>
      <c r="C251" s="84">
        <f>Hydro5Yr!$I257</f>
        <v>1488</v>
      </c>
      <c r="D251" s="84">
        <f>Hydro5Yr!$O257</f>
        <v>2.1648971595111385E-3</v>
      </c>
      <c r="E251" s="88">
        <f>Hydro10Yr!$I257</f>
        <v>1488</v>
      </c>
      <c r="F251" s="88">
        <f>Hydro10Yr!$O257</f>
        <v>1.2303095116312663E-2</v>
      </c>
      <c r="G251" s="85">
        <f>Hydro25Yr!$I257</f>
        <v>1488</v>
      </c>
      <c r="H251" s="85">
        <f>Hydro25Yr!$O257</f>
        <v>5.6940280322464405E-2</v>
      </c>
      <c r="I251" s="86">
        <f>Hydro100Yr!$I257</f>
        <v>1488</v>
      </c>
      <c r="J251" s="86">
        <f>Hydro100Yr!$O257</f>
        <v>0.10751089649019312</v>
      </c>
      <c r="K251" s="70"/>
      <c r="L251" s="70"/>
    </row>
    <row r="252" spans="1:12" x14ac:dyDescent="0.2">
      <c r="A252" s="82">
        <f>Hydro2Yr!$I258</f>
        <v>1494</v>
      </c>
      <c r="B252" s="82">
        <f>Hydro2Yr!$O258</f>
        <v>4.221637282437666E-5</v>
      </c>
      <c r="C252" s="84">
        <f>Hydro5Yr!$I258</f>
        <v>1494</v>
      </c>
      <c r="D252" s="84">
        <f>Hydro5Yr!$O258</f>
        <v>2.0645100173269514E-3</v>
      </c>
      <c r="E252" s="88">
        <f>Hydro10Yr!$I258</f>
        <v>1494</v>
      </c>
      <c r="F252" s="88">
        <f>Hydro10Yr!$O258</f>
        <v>1.1809901153480408E-2</v>
      </c>
      <c r="G252" s="85">
        <f>Hydro25Yr!$I258</f>
        <v>1494</v>
      </c>
      <c r="H252" s="85">
        <f>Hydro25Yr!$O258</f>
        <v>5.4967387405841735E-2</v>
      </c>
      <c r="I252" s="86">
        <f>Hydro100Yr!$I258</f>
        <v>1494</v>
      </c>
      <c r="J252" s="86">
        <f>Hydro100Yr!$O258</f>
        <v>0.1039222159235481</v>
      </c>
      <c r="K252" s="70"/>
      <c r="L252" s="70"/>
    </row>
    <row r="253" spans="1:12" x14ac:dyDescent="0.2">
      <c r="A253" s="82">
        <f>Hydro2Yr!$I259</f>
        <v>1500</v>
      </c>
      <c r="B253" s="82">
        <f>Hydro2Yr!$O259</f>
        <v>3.9664449788017966E-5</v>
      </c>
      <c r="C253" s="84">
        <f>Hydro5Yr!$I259</f>
        <v>1500</v>
      </c>
      <c r="D253" s="84">
        <f>Hydro5Yr!$O259</f>
        <v>1.9687778668460083E-3</v>
      </c>
      <c r="E253" s="88">
        <f>Hydro10Yr!$I259</f>
        <v>1500</v>
      </c>
      <c r="F253" s="88">
        <f>Hydro10Yr!$O259</f>
        <v>1.1336477848574012E-2</v>
      </c>
      <c r="G253" s="85">
        <f>Hydro25Yr!$I259</f>
        <v>1500</v>
      </c>
      <c r="H253" s="85">
        <f>Hydro25Yr!$O259</f>
        <v>5.306285218676484E-2</v>
      </c>
      <c r="I253" s="86">
        <f>Hydro100Yr!$I259</f>
        <v>1500</v>
      </c>
      <c r="J253" s="86">
        <f>Hydro100Yr!$O259</f>
        <v>0.10045332440740727</v>
      </c>
      <c r="K253" s="70"/>
      <c r="L253" s="70"/>
    </row>
    <row r="254" spans="1:12" x14ac:dyDescent="0.2">
      <c r="A254" s="82">
        <f>Hydro2Yr!$I260</f>
        <v>1506</v>
      </c>
      <c r="B254" s="82">
        <f>Hydro2Yr!$O260</f>
        <v>3.7266787071715486E-5</v>
      </c>
      <c r="C254" s="84">
        <f>Hydro5Yr!$I260</f>
        <v>1506</v>
      </c>
      <c r="D254" s="84">
        <f>Hydro5Yr!$O260</f>
        <v>1.8774848542519222E-3</v>
      </c>
      <c r="E254" s="88">
        <f>Hydro10Yr!$I260</f>
        <v>1506</v>
      </c>
      <c r="F254" s="88">
        <f>Hydro10Yr!$O260</f>
        <v>1.0882032655568431E-2</v>
      </c>
      <c r="G254" s="85">
        <f>Hydro25Yr!$I260</f>
        <v>1506</v>
      </c>
      <c r="H254" s="85">
        <f>Hydro25Yr!$O260</f>
        <v>5.1224306176415081E-2</v>
      </c>
      <c r="I254" s="86">
        <f>Hydro100Yr!$I260</f>
        <v>1506</v>
      </c>
      <c r="J254" s="86">
        <f>Hydro100Yr!$O260</f>
        <v>9.710022342020963E-2</v>
      </c>
      <c r="K254" s="70"/>
      <c r="L254" s="70"/>
    </row>
    <row r="255" spans="1:12" x14ac:dyDescent="0.2">
      <c r="A255" s="82">
        <f>Hydro2Yr!$I261</f>
        <v>1512</v>
      </c>
      <c r="B255" s="82">
        <f>Hydro2Yr!$O261</f>
        <v>3.5014059846309149E-5</v>
      </c>
      <c r="C255" s="84">
        <f>Hydro5Yr!$I261</f>
        <v>1512</v>
      </c>
      <c r="D255" s="84">
        <f>Hydro5Yr!$O261</f>
        <v>1.7904251349556031E-3</v>
      </c>
      <c r="E255" s="88">
        <f>Hydro10Yr!$I261</f>
        <v>1512</v>
      </c>
      <c r="F255" s="88">
        <f>Hydro10Yr!$O261</f>
        <v>1.0445804799217574E-2</v>
      </c>
      <c r="G255" s="85">
        <f>Hydro25Yr!$I261</f>
        <v>1512</v>
      </c>
      <c r="H255" s="85">
        <f>Hydro25Yr!$O261</f>
        <v>4.9449462950459024E-2</v>
      </c>
      <c r="I255" s="86">
        <f>Hydro100Yr!$I261</f>
        <v>1512</v>
      </c>
      <c r="J255" s="86">
        <f>Hydro100Yr!$O261</f>
        <v>9.3859047909811352E-2</v>
      </c>
      <c r="K255" s="70"/>
      <c r="L255" s="70"/>
    </row>
    <row r="256" spans="1:12" x14ac:dyDescent="0.2">
      <c r="A256" s="82">
        <f>Hydro2Yr!$I262</f>
        <v>1518</v>
      </c>
      <c r="B256" s="82">
        <f>Hydro2Yr!$O262</f>
        <v>3.2897506956037066E-5</v>
      </c>
      <c r="C256" s="84">
        <f>Hydro5Yr!$I262</f>
        <v>1518</v>
      </c>
      <c r="D256" s="84">
        <f>Hydro5Yr!$O262</f>
        <v>1.7074024094633998E-3</v>
      </c>
      <c r="E256" s="88">
        <f>Hydro10Yr!$I262</f>
        <v>1518</v>
      </c>
      <c r="F256" s="88">
        <f>Hydro10Yr!$O262</f>
        <v>1.0027064001459474E-2</v>
      </c>
      <c r="G256" s="85">
        <f>Hydro25Yr!$I262</f>
        <v>1518</v>
      </c>
      <c r="H256" s="85">
        <f>Hydro25Yr!$O262</f>
        <v>4.7736115305641293E-2</v>
      </c>
      <c r="I256" s="86">
        <f>Hydro100Yr!$I262</f>
        <v>1518</v>
      </c>
      <c r="J256" s="86">
        <f>Hydro100Yr!$O262</f>
        <v>9.0726061838316094E-2</v>
      </c>
      <c r="K256" s="70"/>
      <c r="L256" s="70"/>
    </row>
    <row r="257" spans="1:12" x14ac:dyDescent="0.2">
      <c r="A257" s="82">
        <f>Hydro2Yr!$I263</f>
        <v>1524</v>
      </c>
      <c r="B257" s="82">
        <f>Hydro2Yr!$O263</f>
        <v>3.0908896845236615E-5</v>
      </c>
      <c r="C257" s="84">
        <f>Hydro5Yr!$I263</f>
        <v>1524</v>
      </c>
      <c r="D257" s="84">
        <f>Hydro5Yr!$O263</f>
        <v>1.6282294807672744E-3</v>
      </c>
      <c r="E257" s="88">
        <f>Hydro10Yr!$I263</f>
        <v>1524</v>
      </c>
      <c r="F257" s="88">
        <f>Hydro10Yr!$O263</f>
        <v>9.6251092588764079E-3</v>
      </c>
      <c r="G257" s="85">
        <f>Hydro25Yr!$I263</f>
        <v>1524</v>
      </c>
      <c r="H257" s="85">
        <f>Hydro25Yr!$O263</f>
        <v>4.6082132514895756E-2</v>
      </c>
      <c r="I257" s="86">
        <f>Hydro100Yr!$I263</f>
        <v>1524</v>
      </c>
      <c r="J257" s="86">
        <f>Hydro100Yr!$O263</f>
        <v>8.769765387562091E-2</v>
      </c>
      <c r="K257" s="70"/>
      <c r="L257" s="70"/>
    </row>
    <row r="258" spans="1:12" x14ac:dyDescent="0.2">
      <c r="A258" s="82">
        <f>Hydro2Yr!$I264</f>
        <v>1530</v>
      </c>
      <c r="B258" s="82">
        <f>Hydro2Yr!$O264</f>
        <v>2.9040495544728766E-5</v>
      </c>
      <c r="C258" s="84">
        <f>Hydro5Yr!$I264</f>
        <v>1530</v>
      </c>
      <c r="D258" s="84">
        <f>Hydro5Yr!$O264</f>
        <v>1.5527278322588598E-3</v>
      </c>
      <c r="E258" s="88">
        <f>Hydro10Yr!$I264</f>
        <v>1530</v>
      </c>
      <c r="F258" s="88">
        <f>Hydro10Yr!$O264</f>
        <v>9.2392676691625351E-3</v>
      </c>
      <c r="G258" s="85">
        <f>Hydro25Yr!$I264</f>
        <v>1530</v>
      </c>
      <c r="H258" s="85">
        <f>Hydro25Yr!$O264</f>
        <v>4.4485457677563844E-2</v>
      </c>
      <c r="I258" s="86">
        <f>Hydro100Yr!$I264</f>
        <v>1530</v>
      </c>
      <c r="J258" s="86">
        <f>Hydro100Yr!$O264</f>
        <v>8.4770333236707712E-2</v>
      </c>
      <c r="K258" s="70"/>
      <c r="L258" s="70"/>
    </row>
    <row r="259" spans="1:12" x14ac:dyDescent="0.2">
      <c r="A259" s="82">
        <f>Hydro2Yr!$I265</f>
        <v>1536</v>
      </c>
      <c r="B259" s="82">
        <f>Hydro2Yr!$O265</f>
        <v>2.7285036593383865E-5</v>
      </c>
      <c r="C259" s="84">
        <f>Hydro5Yr!$I265</f>
        <v>1536</v>
      </c>
      <c r="D259" s="84">
        <f>Hydro5Yr!$O265</f>
        <v>1.4807272252159306E-3</v>
      </c>
      <c r="E259" s="88">
        <f>Hydro10Yr!$I265</f>
        <v>1536</v>
      </c>
      <c r="F259" s="88">
        <f>Hydro10Yr!$O265</f>
        <v>8.8688933046353041E-3</v>
      </c>
      <c r="G259" s="85">
        <f>Hydro25Yr!$I265</f>
        <v>1536</v>
      </c>
      <c r="H259" s="85">
        <f>Hydro25Yr!$O265</f>
        <v>4.2944105161423135E-2</v>
      </c>
      <c r="I259" s="86">
        <f>Hydro100Yr!$I265</f>
        <v>1536</v>
      </c>
      <c r="J259" s="86">
        <f>Hydro100Yr!$O265</f>
        <v>8.1940725657885738E-2</v>
      </c>
      <c r="K259" s="70"/>
      <c r="L259" s="70"/>
    </row>
    <row r="260" spans="1:12" x14ac:dyDescent="0.2">
      <c r="A260" s="82">
        <f>Hydro2Yr!$I266</f>
        <v>1542</v>
      </c>
      <c r="B260" s="82">
        <f>Hydro2Yr!$O266</f>
        <v>2.5635692777888256E-5</v>
      </c>
      <c r="C260" s="84">
        <f>Hydro5Yr!$I266</f>
        <v>1542</v>
      </c>
      <c r="D260" s="84">
        <f>Hydro5Yr!$O266</f>
        <v>1.4120653149534957E-3</v>
      </c>
      <c r="E260" s="88">
        <f>Hydro10Yr!$I266</f>
        <v>1542</v>
      </c>
      <c r="F260" s="88">
        <f>Hydro10Yr!$O266</f>
        <v>8.5133661309040407E-3</v>
      </c>
      <c r="G260" s="85">
        <f>Hydro25Yr!$I266</f>
        <v>1542</v>
      </c>
      <c r="H260" s="85">
        <f>Hydro25Yr!$O266</f>
        <v>4.1456158133346417E-2</v>
      </c>
      <c r="I260" s="86">
        <f>Hydro100Yr!$I266</f>
        <v>1542</v>
      </c>
      <c r="J260" s="86">
        <f>Hydro100Yr!$O266</f>
        <v>7.9205569507345502E-2</v>
      </c>
      <c r="K260" s="70"/>
      <c r="L260" s="70"/>
    </row>
    <row r="261" spans="1:12" x14ac:dyDescent="0.2">
      <c r="A261" s="82">
        <f>Hydro2Yr!$I267</f>
        <v>1548</v>
      </c>
      <c r="B261" s="82">
        <f>Hydro2Yr!$O267</f>
        <v>2.4086049580803069E-5</v>
      </c>
      <c r="C261" s="84">
        <f>Hydro5Yr!$I267</f>
        <v>1548</v>
      </c>
      <c r="D261" s="84">
        <f>Hydro5Yr!$O267</f>
        <v>1.3465872847741752E-3</v>
      </c>
      <c r="E261" s="88">
        <f>Hydro10Yr!$I267</f>
        <v>1548</v>
      </c>
      <c r="F261" s="88">
        <f>Hydro10Yr!$O267</f>
        <v>8.172090968886013E-3</v>
      </c>
      <c r="G261" s="85">
        <f>Hydro25Yr!$I267</f>
        <v>1548</v>
      </c>
      <c r="H261" s="85">
        <f>Hydro25Yr!$O267</f>
        <v>4.0019766175518195E-2</v>
      </c>
      <c r="I261" s="86">
        <f>Hydro100Yr!$I267</f>
        <v>1548</v>
      </c>
      <c r="J261" s="86">
        <f>Hydro100Yr!$O267</f>
        <v>7.656171202554142E-2</v>
      </c>
      <c r="K261" s="70"/>
      <c r="L261" s="70"/>
    </row>
    <row r="262" spans="1:12" x14ac:dyDescent="0.2">
      <c r="A262" s="82">
        <f>Hydro2Yr!$I268</f>
        <v>1554</v>
      </c>
      <c r="B262" s="82">
        <f>Hydro2Yr!$O268</f>
        <v>2.2630080233653616E-5</v>
      </c>
      <c r="C262" s="84">
        <f>Hydro5Yr!$I268</f>
        <v>1554</v>
      </c>
      <c r="D262" s="84">
        <f>Hydro5Yr!$O268</f>
        <v>1.2841454968924063E-3</v>
      </c>
      <c r="E262" s="88">
        <f>Hydro10Yr!$I268</f>
        <v>1554</v>
      </c>
      <c r="F262" s="88">
        <f>Hydro10Yr!$O268</f>
        <v>7.8444964984322636E-3</v>
      </c>
      <c r="G262" s="85">
        <f>Hydro25Yr!$I268</f>
        <v>1554</v>
      </c>
      <c r="H262" s="85">
        <f>Hydro25Yr!$O268</f>
        <v>3.8633142984247644E-2</v>
      </c>
      <c r="I262" s="86">
        <f>Hydro100Yr!$I268</f>
        <v>1554</v>
      </c>
      <c r="J262" s="86">
        <f>Hydro100Yr!$O268</f>
        <v>7.4006105691069121E-2</v>
      </c>
      <c r="K262" s="70"/>
      <c r="L262" s="70"/>
    </row>
    <row r="263" spans="1:12" x14ac:dyDescent="0.2">
      <c r="A263" s="82">
        <f>Hydro2Yr!$I269</f>
        <v>1560</v>
      </c>
      <c r="B263" s="82">
        <f>Hydro2Yr!$O269</f>
        <v>2.1262122278024682E-5</v>
      </c>
      <c r="C263" s="84">
        <f>Hydro5Yr!$I269</f>
        <v>1560</v>
      </c>
      <c r="D263" s="84">
        <f>Hydro5Yr!$O269</f>
        <v>1.2245991595454459E-3</v>
      </c>
      <c r="E263" s="88">
        <f>Hydro10Yr!$I269</f>
        <v>1560</v>
      </c>
      <c r="F263" s="88">
        <f>Hydro10Yr!$O269</f>
        <v>7.5300343018947424E-3</v>
      </c>
      <c r="G263" s="85">
        <f>Hydro25Yr!$I269</f>
        <v>1560</v>
      </c>
      <c r="H263" s="85">
        <f>Hydro25Yr!$O269</f>
        <v>3.7294564148512226E-2</v>
      </c>
      <c r="I263" s="86">
        <f>Hydro100Yr!$I269</f>
        <v>1560</v>
      </c>
      <c r="J263" s="86">
        <f>Hydro100Yr!$O269</f>
        <v>7.1535804707848843E-2</v>
      </c>
      <c r="K263" s="70"/>
      <c r="L263" s="70"/>
    </row>
    <row r="264" spans="1:12" x14ac:dyDescent="0.2">
      <c r="A264" s="82">
        <f>Hydro2Yr!$I270</f>
        <v>1566</v>
      </c>
      <c r="B264" s="82">
        <f>Hydro2Yr!$O270</f>
        <v>1.9976855543507021E-5</v>
      </c>
      <c r="C264" s="84">
        <f>Hydro5Yr!$I270</f>
        <v>1566</v>
      </c>
      <c r="D264" s="84">
        <f>Hydro5Yr!$O270</f>
        <v>1.1678140095405906E-3</v>
      </c>
      <c r="E264" s="88">
        <f>Hydro10Yr!$I270</f>
        <v>1566</v>
      </c>
      <c r="F264" s="88">
        <f>Hydro10Yr!$O270</f>
        <v>7.2281779460342975E-3</v>
      </c>
      <c r="G264" s="85">
        <f>Hydro25Yr!$I270</f>
        <v>1566</v>
      </c>
      <c r="H264" s="85">
        <f>Hydro25Yr!$O270</f>
        <v>3.600236500547245E-2</v>
      </c>
      <c r="I264" s="86">
        <f>Hydro100Yr!$I270</f>
        <v>1566</v>
      </c>
      <c r="J264" s="86">
        <f>Hydro100Yr!$O270</f>
        <v>6.914796160956542E-2</v>
      </c>
      <c r="K264" s="70"/>
      <c r="L264" s="70"/>
    </row>
    <row r="265" spans="1:12" x14ac:dyDescent="0.2">
      <c r="A265" s="82">
        <f>Hydro2Yr!$I271</f>
        <v>1572</v>
      </c>
      <c r="B265" s="82">
        <f>Hydro2Yr!$O271</f>
        <v>1.8769281456847303E-5</v>
      </c>
      <c r="C265" s="84">
        <f>Hydro5Yr!$I271</f>
        <v>1572</v>
      </c>
      <c r="D265" s="84">
        <f>Hydro5Yr!$O271</f>
        <v>1.1136620095227635E-3</v>
      </c>
      <c r="E265" s="88">
        <f>Hydro10Yr!$I271</f>
        <v>1572</v>
      </c>
      <c r="F265" s="88">
        <f>Hydro10Yr!$O271</f>
        <v>6.9384221007320309E-3</v>
      </c>
      <c r="G265" s="85">
        <f>Hydro25Yr!$I271</f>
        <v>1572</v>
      </c>
      <c r="H265" s="85">
        <f>Hydro25Yr!$O271</f>
        <v>3.4754938570289662E-2</v>
      </c>
      <c r="I265" s="86">
        <f>Hydro100Yr!$I271</f>
        <v>1572</v>
      </c>
      <c r="J265" s="86">
        <f>Hydro100Yr!$O271</f>
        <v>6.6839823977451099E-2</v>
      </c>
      <c r="K265" s="70"/>
      <c r="L265" s="70"/>
    </row>
    <row r="266" spans="1:12" x14ac:dyDescent="0.2">
      <c r="A266" s="82">
        <f>Hydro2Yr!$I272</f>
        <v>1578</v>
      </c>
      <c r="B266" s="82">
        <f>Hydro2Yr!$O272</f>
        <v>1.7634703601831563E-5</v>
      </c>
      <c r="C266" s="84">
        <f>Hydro5Yr!$I272</f>
        <v>1578</v>
      </c>
      <c r="D266" s="84">
        <f>Hydro5Yr!$O272</f>
        <v>1.0620210592799657E-3</v>
      </c>
      <c r="E266" s="88">
        <f>Hydro10Yr!$I272</f>
        <v>1578</v>
      </c>
      <c r="F266" s="88">
        <f>Hydro10Yr!$O272</f>
        <v>6.6602816930287807E-3</v>
      </c>
      <c r="G266" s="85">
        <f>Hydro25Yr!$I272</f>
        <v>1578</v>
      </c>
      <c r="H266" s="85">
        <f>Hydro25Yr!$O272</f>
        <v>3.3550733537671851E-2</v>
      </c>
      <c r="I266" s="86">
        <f>Hydro100Yr!$I272</f>
        <v>1578</v>
      </c>
      <c r="J266" s="86">
        <f>Hydro100Yr!$O272</f>
        <v>6.4608731267627659E-2</v>
      </c>
      <c r="K266" s="70"/>
      <c r="L266" s="70"/>
    </row>
    <row r="267" spans="1:12" x14ac:dyDescent="0.2">
      <c r="A267" s="82">
        <f>Hydro2Yr!$I273</f>
        <v>1584</v>
      </c>
      <c r="B267" s="82">
        <f>Hydro2Yr!$O273</f>
        <v>1.6568709454298268E-5</v>
      </c>
      <c r="C267" s="84">
        <f>Hydro5Yr!$I273</f>
        <v>1584</v>
      </c>
      <c r="D267" s="84">
        <f>Hydro5Yr!$O273</f>
        <v>1.0127747204355774E-3</v>
      </c>
      <c r="E267" s="88">
        <f>Hydro10Yr!$I273</f>
        <v>1584</v>
      </c>
      <c r="F267" s="88">
        <f>Hydro10Yr!$O273</f>
        <v>6.3932910950768359E-3</v>
      </c>
      <c r="G267" s="85">
        <f>Hydro25Yr!$I273</f>
        <v>1584</v>
      </c>
      <c r="H267" s="85">
        <f>Hydro25Yr!$O273</f>
        <v>3.2388252352663426E-2</v>
      </c>
      <c r="I267" s="86">
        <f>Hydro100Yr!$I273</f>
        <v>1584</v>
      </c>
      <c r="J267" s="86">
        <f>Hydro100Yr!$O273</f>
        <v>6.2452111744351113E-2</v>
      </c>
      <c r="K267" s="70"/>
      <c r="L267" s="70"/>
    </row>
    <row r="268" spans="1:12" x14ac:dyDescent="0.2">
      <c r="A268" s="82">
        <f>Hydro2Yr!$I274</f>
        <v>1590</v>
      </c>
      <c r="B268" s="82">
        <f>Hydro2Yr!$O274</f>
        <v>1.5567153221244932E-5</v>
      </c>
      <c r="C268" s="84">
        <f>Hydro5Yr!$I274</f>
        <v>1590</v>
      </c>
      <c r="D268" s="84">
        <f>Hydro5Yr!$O274</f>
        <v>9.6581195390680686E-4</v>
      </c>
      <c r="E268" s="88">
        <f>Hydro10Yr!$I274</f>
        <v>1590</v>
      </c>
      <c r="F268" s="88">
        <f>Hydro10Yr!$O274</f>
        <v>6.1370033446439681E-3</v>
      </c>
      <c r="G268" s="85">
        <f>Hydro25Yr!$I274</f>
        <v>1590</v>
      </c>
      <c r="H268" s="85">
        <f>Hydro25Yr!$O274</f>
        <v>3.1266049348279062E-2</v>
      </c>
      <c r="I268" s="86">
        <f>Hydro100Yr!$I274</f>
        <v>1590</v>
      </c>
      <c r="J268" s="86">
        <f>Hydro100Yr!$O274</f>
        <v>6.0367479515623122E-2</v>
      </c>
      <c r="K268" s="70"/>
      <c r="L268" s="70"/>
    </row>
    <row r="269" spans="1:12" x14ac:dyDescent="0.2">
      <c r="A269" s="82">
        <f>Hydro2Yr!$I275</f>
        <v>1596</v>
      </c>
      <c r="B269" s="82">
        <f>Hydro2Yr!$O275</f>
        <v>1.4626139717287963E-5</v>
      </c>
      <c r="C269" s="84">
        <f>Hydro5Yr!$I275</f>
        <v>1596</v>
      </c>
      <c r="D269" s="84">
        <f>Hydro5Yr!$O275</f>
        <v>9.2102686953728996E-4</v>
      </c>
      <c r="E269" s="88">
        <f>Hydro10Yr!$I275</f>
        <v>1596</v>
      </c>
      <c r="F269" s="88">
        <f>Hydro10Yr!$O275</f>
        <v>5.8909893968653523E-3</v>
      </c>
      <c r="G269" s="85">
        <f>Hydro25Yr!$I275</f>
        <v>1596</v>
      </c>
      <c r="H269" s="85">
        <f>Hydro25Yr!$O275</f>
        <v>3.0182728947665206E-2</v>
      </c>
      <c r="I269" s="86">
        <f>Hydro100Yr!$I275</f>
        <v>1596</v>
      </c>
      <c r="J269" s="86">
        <f>Hydro100Yr!$O275</f>
        <v>5.8352431667753751E-2</v>
      </c>
      <c r="K269" s="70"/>
      <c r="L269" s="70"/>
    </row>
    <row r="270" spans="1:12" x14ac:dyDescent="0.2">
      <c r="A270" s="82">
        <f>Hydro2Yr!$I276</f>
        <v>1602</v>
      </c>
      <c r="B270" s="82">
        <f>Hydro2Yr!$O276</f>
        <v>1.3742009215768614E-5</v>
      </c>
      <c r="C270" s="84">
        <f>Hydro5Yr!$I276</f>
        <v>1602</v>
      </c>
      <c r="D270" s="84">
        <f>Hydro5Yr!$O276</f>
        <v>8.7831848733932363E-4</v>
      </c>
      <c r="E270" s="88">
        <f>Hydro10Yr!$I276</f>
        <v>1602</v>
      </c>
      <c r="F270" s="88">
        <f>Hydro10Yr!$O276</f>
        <v>5.6548374059902633E-3</v>
      </c>
      <c r="G270" s="85">
        <f>Hydro25Yr!$I276</f>
        <v>1602</v>
      </c>
      <c r="H270" s="85">
        <f>Hydro25Yr!$O276</f>
        <v>2.9136943928554673E-2</v>
      </c>
      <c r="I270" s="86">
        <f>Hydro100Yr!$I276</f>
        <v>1602</v>
      </c>
      <c r="J270" s="86">
        <f>Hydro100Yr!$O276</f>
        <v>5.6404645495571289E-2</v>
      </c>
      <c r="K270" s="70"/>
      <c r="L270" s="70"/>
    </row>
    <row r="271" spans="1:12" x14ac:dyDescent="0.2">
      <c r="A271" s="82">
        <f>Hydro2Yr!$I277</f>
        <v>1608</v>
      </c>
      <c r="B271" s="82">
        <f>Hydro2Yr!$O277</f>
        <v>1.2911323215588985E-5</v>
      </c>
      <c r="C271" s="84">
        <f>Hydro5Yr!$I277</f>
        <v>1608</v>
      </c>
      <c r="D271" s="84">
        <f>Hydro5Yr!$O277</f>
        <v>8.3759050980738103E-4</v>
      </c>
      <c r="E271" s="88">
        <f>Hydro10Yr!$I277</f>
        <v>1608</v>
      </c>
      <c r="F271" s="88">
        <f>Hydro10Yr!$O277</f>
        <v>5.4281520359214918E-3</v>
      </c>
      <c r="G271" s="85">
        <f>Hydro25Yr!$I277</f>
        <v>1608</v>
      </c>
      <c r="H271" s="85">
        <f>Hydro25Yr!$O277</f>
        <v>2.8127393747854189E-2</v>
      </c>
      <c r="I271" s="86">
        <f>Hydro100Yr!$I277</f>
        <v>1608</v>
      </c>
      <c r="J271" s="86">
        <f>Hydro100Yr!$O277</f>
        <v>5.4521875825085539E-2</v>
      </c>
      <c r="K271" s="70"/>
      <c r="L271" s="70"/>
    </row>
    <row r="272" spans="1:12" x14ac:dyDescent="0.2">
      <c r="A272" s="82">
        <f>Hydro2Yr!$I278</f>
        <v>1614</v>
      </c>
      <c r="B272" s="82">
        <f>Hydro2Yr!$O278</f>
        <v>1.2130851068424621E-5</v>
      </c>
      <c r="C272" s="84">
        <f>Hydro5Yr!$I278</f>
        <v>1614</v>
      </c>
      <c r="D272" s="84">
        <f>Hydro5Yr!$O278</f>
        <v>7.9875110478957101E-4</v>
      </c>
      <c r="E272" s="88">
        <f>Hydro10Yr!$I278</f>
        <v>1614</v>
      </c>
      <c r="F272" s="88">
        <f>Hydro10Yr!$O278</f>
        <v>5.2105537983932393E-3</v>
      </c>
      <c r="G272" s="85">
        <f>Hydro25Yr!$I278</f>
        <v>1614</v>
      </c>
      <c r="H272" s="85">
        <f>Hydro25Yr!$O278</f>
        <v>2.7152822924283754E-2</v>
      </c>
      <c r="I272" s="86">
        <f>Hydro100Yr!$I278</f>
        <v>1614</v>
      </c>
      <c r="J272" s="86">
        <f>Hydro100Yr!$O278</f>
        <v>5.2701952425522447E-2</v>
      </c>
      <c r="K272" s="70"/>
      <c r="L272" s="70"/>
    </row>
    <row r="273" spans="1:12" x14ac:dyDescent="0.2">
      <c r="A273" s="82">
        <f>Hydro2Yr!$I279</f>
        <v>1620</v>
      </c>
      <c r="B273" s="82">
        <f>Hydro2Yr!$O279</f>
        <v>1.1397557414303006E-5</v>
      </c>
      <c r="C273" s="84">
        <f>Hydro5Yr!$I279</f>
        <v>1620</v>
      </c>
      <c r="D273" s="84">
        <f>Hydro5Yr!$O279</f>
        <v>7.6171269842739697E-4</v>
      </c>
      <c r="E273" s="88">
        <f>Hydro10Yr!$I279</f>
        <v>1620</v>
      </c>
      <c r="F273" s="88">
        <f>Hydro10Yr!$O279</f>
        <v>5.0016784176792426E-3</v>
      </c>
      <c r="G273" s="85">
        <f>Hydro25Yr!$I279</f>
        <v>1620</v>
      </c>
      <c r="H273" s="85">
        <f>Hydro25Yr!$O279</f>
        <v>2.62120194770535E-2</v>
      </c>
      <c r="I273" s="86">
        <f>Hydro100Yr!$I279</f>
        <v>1620</v>
      </c>
      <c r="J273" s="86">
        <f>Hydro100Yr!$O279</f>
        <v>5.0942777507741205E-2</v>
      </c>
      <c r="K273" s="70"/>
      <c r="L273" s="70"/>
    </row>
    <row r="274" spans="1:12" x14ac:dyDescent="0.2">
      <c r="A274" s="82">
        <f>Hydro2Yr!$I280</f>
        <v>1626</v>
      </c>
      <c r="B274" s="82">
        <f>Hydro2Yr!$O280</f>
        <v>1.0708590376685174E-5</v>
      </c>
      <c r="C274" s="84">
        <f>Hydro5Yr!$I280</f>
        <v>1626</v>
      </c>
      <c r="D274" s="84">
        <f>Hydro5Yr!$O280</f>
        <v>7.2639177769701036E-4</v>
      </c>
      <c r="E274" s="88">
        <f>Hydro10Yr!$I280</f>
        <v>1626</v>
      </c>
      <c r="F274" s="88">
        <f>Hydro10Yr!$O280</f>
        <v>4.8011762207680548E-3</v>
      </c>
      <c r="G274" s="85">
        <f>Hydro25Yr!$I280</f>
        <v>1626</v>
      </c>
      <c r="H274" s="85">
        <f>Hydro25Yr!$O280</f>
        <v>2.5303813418639444E-2</v>
      </c>
      <c r="I274" s="86">
        <f>Hydro100Yr!$I280</f>
        <v>1626</v>
      </c>
      <c r="J274" s="86">
        <f>Hydro100Yr!$O280</f>
        <v>4.9242323306155897E-2</v>
      </c>
      <c r="K274" s="70"/>
      <c r="L274" s="70"/>
    </row>
    <row r="275" spans="1:12" x14ac:dyDescent="0.2">
      <c r="A275" s="82">
        <f>Hydro2Yr!$I281</f>
        <v>1632</v>
      </c>
      <c r="B275" s="82">
        <f>Hydro2Yr!$O281</f>
        <v>1.0061270471138695E-5</v>
      </c>
      <c r="C275" s="84">
        <f>Hydro5Yr!$I281</f>
        <v>1632</v>
      </c>
      <c r="D275" s="84">
        <f>Hydro5Yr!$O281</f>
        <v>6.9270870210668626E-4</v>
      </c>
      <c r="E275" s="88">
        <f>Hydro10Yr!$I281</f>
        <v>1632</v>
      </c>
      <c r="F275" s="88">
        <f>Hydro10Yr!$O281</f>
        <v>4.6087115519842644E-3</v>
      </c>
      <c r="G275" s="85">
        <f>Hydro25Yr!$I281</f>
        <v>1632</v>
      </c>
      <c r="H275" s="85">
        <f>Hydro25Yr!$O281</f>
        <v>2.44270752997813E-2</v>
      </c>
      <c r="I275" s="86">
        <f>Hydro100Yr!$I281</f>
        <v>1632</v>
      </c>
      <c r="J275" s="86">
        <f>Hydro100Yr!$O281</f>
        <v>4.7598629741370378E-2</v>
      </c>
      <c r="K275" s="70"/>
      <c r="L275" s="70"/>
    </row>
    <row r="276" spans="1:12" x14ac:dyDescent="0.2">
      <c r="A276" s="82">
        <f>Hydro2Yr!$I282</f>
        <v>1638</v>
      </c>
      <c r="B276" s="82">
        <f>Hydro2Yr!$O282</f>
        <v>9.4530801844661098E-6</v>
      </c>
      <c r="C276" s="84">
        <f>Hydro5Yr!$I282</f>
        <v>1638</v>
      </c>
      <c r="D276" s="84">
        <f>Hydro5Yr!$O282</f>
        <v>6.6058752412596737E-4</v>
      </c>
      <c r="E276" s="88">
        <f>Hydro10Yr!$I282</f>
        <v>1638</v>
      </c>
      <c r="F276" s="88">
        <f>Hydro10Yr!$O282</f>
        <v>4.4239622110757116E-3</v>
      </c>
      <c r="G276" s="85">
        <f>Hydro25Yr!$I282</f>
        <v>1638</v>
      </c>
      <c r="H276" s="85">
        <f>Hydro25Yr!$O282</f>
        <v>2.358071480489388E-2</v>
      </c>
      <c r="I276" s="86">
        <f>Hydro100Yr!$I282</f>
        <v>1638</v>
      </c>
      <c r="J276" s="86">
        <f>Hydro100Yr!$O282</f>
        <v>4.6009802160834209E-2</v>
      </c>
      <c r="K276" s="70"/>
      <c r="L276" s="70"/>
    </row>
    <row r="277" spans="1:12" x14ac:dyDescent="0.2">
      <c r="A277" s="82">
        <f>Hydro2Yr!$I283</f>
        <v>1644</v>
      </c>
      <c r="B277" s="82">
        <f>Hydro2Yr!$O283</f>
        <v>8.88165418376161E-6</v>
      </c>
      <c r="C277" s="84">
        <f>Hydro5Yr!$I283</f>
        <v>1644</v>
      </c>
      <c r="D277" s="84">
        <f>Hydro5Yr!$O283</f>
        <v>6.2995581794159214E-4</v>
      </c>
      <c r="E277" s="88">
        <f>Hydro10Yr!$I283</f>
        <v>1644</v>
      </c>
      <c r="F277" s="88">
        <f>Hydro10Yr!$O283</f>
        <v>4.2466189138262549E-3</v>
      </c>
      <c r="G277" s="85">
        <f>Hydro25Yr!$I283</f>
        <v>1644</v>
      </c>
      <c r="H277" s="85">
        <f>Hydro25Yr!$O283</f>
        <v>2.2763679396146159E-2</v>
      </c>
      <c r="I277" s="86">
        <f>Hydro100Yr!$I283</f>
        <v>1644</v>
      </c>
      <c r="J277" s="86">
        <f>Hydro100Yr!$O283</f>
        <v>4.447400915491477E-2</v>
      </c>
      <c r="K277" s="70"/>
      <c r="L277" s="70"/>
    </row>
    <row r="278" spans="1:12" x14ac:dyDescent="0.2">
      <c r="A278" s="82">
        <f>Hydro2Yr!$I284</f>
        <v>1650</v>
      </c>
      <c r="B278" s="82">
        <f>Hydro2Yr!$O284</f>
        <v>8.3447701173165617E-6</v>
      </c>
      <c r="C278" s="84">
        <f>Hydro5Yr!$I284</f>
        <v>1650</v>
      </c>
      <c r="D278" s="84">
        <f>Hydro5Yr!$O284</f>
        <v>6.0074451615405543E-4</v>
      </c>
      <c r="E278" s="88">
        <f>Hydro10Yr!$I284</f>
        <v>1650</v>
      </c>
      <c r="F278" s="88">
        <f>Hydro10Yr!$O284</f>
        <v>4.0763847742907831E-3</v>
      </c>
      <c r="G278" s="85">
        <f>Hydro25Yr!$I284</f>
        <v>1650</v>
      </c>
      <c r="H278" s="85">
        <f>Hydro25Yr!$O284</f>
        <v>2.1974953004519841E-2</v>
      </c>
      <c r="I278" s="86">
        <f>Hydro100Yr!$I284</f>
        <v>1650</v>
      </c>
      <c r="J278" s="86">
        <f>Hydro100Yr!$O284</f>
        <v>4.298948044586811E-2</v>
      </c>
      <c r="K278" s="70"/>
      <c r="L278" s="70"/>
    </row>
    <row r="279" spans="1:12" x14ac:dyDescent="0.2">
      <c r="A279" s="82">
        <f>Hydro2Yr!$I285</f>
        <v>1656</v>
      </c>
      <c r="B279" s="82">
        <f>Hydro2Yr!$O285</f>
        <v>7.840339971598275E-6</v>
      </c>
      <c r="C279" s="84">
        <f>Hydro5Yr!$I285</f>
        <v>1656</v>
      </c>
      <c r="D279" s="84">
        <f>Hydro5Yr!$O285</f>
        <v>5.7288775404663698E-4</v>
      </c>
      <c r="E279" s="88">
        <f>Hydro10Yr!$I285</f>
        <v>1656</v>
      </c>
      <c r="F279" s="88">
        <f>Hydro10Yr!$O285</f>
        <v>3.9129748077860156E-3</v>
      </c>
      <c r="G279" s="85">
        <f>Hydro25Yr!$I285</f>
        <v>1656</v>
      </c>
      <c r="H279" s="85">
        <f>Hydro25Yr!$O285</f>
        <v>2.1213554766221589E-2</v>
      </c>
      <c r="I279" s="86">
        <f>Hydro100Yr!$I285</f>
        <v>1656</v>
      </c>
      <c r="J279" s="86">
        <f>Hydro100Yr!$O285</f>
        <v>4.1554504847275402E-2</v>
      </c>
      <c r="K279" s="70"/>
      <c r="L279" s="70"/>
    </row>
    <row r="280" spans="1:12" x14ac:dyDescent="0.2">
      <c r="A280" s="82">
        <f>Hydro2Yr!$I286</f>
        <v>1662</v>
      </c>
      <c r="B280" s="82">
        <f>Hydro2Yr!$O286</f>
        <v>7.3664019506877848E-6</v>
      </c>
      <c r="C280" s="84">
        <f>Hydro5Yr!$I286</f>
        <v>1662</v>
      </c>
      <c r="D280" s="84">
        <f>Hydro5Yr!$O286</f>
        <v>5.4632272107571825E-4</v>
      </c>
      <c r="E280" s="88">
        <f>Hydro10Yr!$I286</f>
        <v>1662</v>
      </c>
      <c r="F280" s="88">
        <f>Hydro10Yr!$O286</f>
        <v>3.7561154538047589E-3</v>
      </c>
      <c r="G280" s="85">
        <f>Hydro25Yr!$I286</f>
        <v>1662</v>
      </c>
      <c r="H280" s="85">
        <f>Hydro25Yr!$O286</f>
        <v>2.0478537802875979E-2</v>
      </c>
      <c r="I280" s="86">
        <f>Hydro100Yr!$I286</f>
        <v>1662</v>
      </c>
      <c r="J280" s="86">
        <f>Hydro100Yr!$O286</f>
        <v>4.0167428291592734E-2</v>
      </c>
      <c r="K280" s="70"/>
      <c r="L280" s="70"/>
    </row>
    <row r="281" spans="1:12" x14ac:dyDescent="0.2">
      <c r="A281" s="82">
        <f>Hydro2Yr!$I287</f>
        <v>1668</v>
      </c>
      <c r="B281" s="82">
        <f>Hydro2Yr!$O287</f>
        <v>6.9211128465944536E-6</v>
      </c>
      <c r="C281" s="84">
        <f>Hydro5Yr!$I287</f>
        <v>1668</v>
      </c>
      <c r="D281" s="84">
        <f>Hydro5Yr!$O287</f>
        <v>5.209895192475702E-4</v>
      </c>
      <c r="E281" s="88">
        <f>Hydro10Yr!$I287</f>
        <v>1668</v>
      </c>
      <c r="F281" s="88">
        <f>Hydro10Yr!$O287</f>
        <v>3.6055441180551642E-3</v>
      </c>
      <c r="G281" s="85">
        <f>Hydro25Yr!$I287</f>
        <v>1668</v>
      </c>
      <c r="H281" s="85">
        <f>Hydro25Yr!$O287</f>
        <v>1.9768988043983311E-2</v>
      </c>
      <c r="I281" s="86">
        <f>Hydro100Yr!$I287</f>
        <v>1668</v>
      </c>
      <c r="J281" s="86">
        <f>Hydro100Yr!$O287</f>
        <v>3.8826651923540637E-2</v>
      </c>
      <c r="K281" s="70"/>
      <c r="L281" s="70"/>
    </row>
    <row r="282" spans="1:12" x14ac:dyDescent="0.2">
      <c r="A282" s="82">
        <f>Hydro2Yr!$I288</f>
        <v>1674</v>
      </c>
      <c r="B282" s="82">
        <f>Hydro2Yr!$O288</f>
        <v>6.5027408707750858E-6</v>
      </c>
      <c r="C282" s="84">
        <f>Hydro5Yr!$I288</f>
        <v>1674</v>
      </c>
      <c r="D282" s="84">
        <f>Hydro5Yr!$O288</f>
        <v>4.968310280622488E-4</v>
      </c>
      <c r="E282" s="88">
        <f>Hydro10Yr!$I288</f>
        <v>1674</v>
      </c>
      <c r="F282" s="88">
        <f>Hydro10Yr!$O288</f>
        <v>3.4610087328582739E-3</v>
      </c>
      <c r="G282" s="85">
        <f>Hydro25Yr!$I288</f>
        <v>1674</v>
      </c>
      <c r="H282" s="85">
        <f>Hydro25Yr!$O288</f>
        <v>1.9084023090177427E-2</v>
      </c>
      <c r="I282" s="86">
        <f>Hydro100Yr!$I288</f>
        <v>1674</v>
      </c>
      <c r="J282" s="86">
        <f>Hydro100Yr!$O288</f>
        <v>3.7530630257135773E-2</v>
      </c>
      <c r="K282" s="70"/>
      <c r="L282" s="70"/>
    </row>
    <row r="283" spans="1:12" x14ac:dyDescent="0.2">
      <c r="A283" s="82">
        <f>Hydro2Yr!$I289</f>
        <v>1680</v>
      </c>
      <c r="B283" s="82">
        <f>Hydro2Yr!$O289</f>
        <v>6.1096589189779355E-6</v>
      </c>
      <c r="C283" s="84">
        <f>Hydro5Yr!$I289</f>
        <v>1680</v>
      </c>
      <c r="D283" s="84">
        <f>Hydro5Yr!$O289</f>
        <v>4.7379277572010827E-4</v>
      </c>
      <c r="E283" s="88">
        <f>Hydro10Yr!$I289</f>
        <v>1680</v>
      </c>
      <c r="F283" s="88">
        <f>Hydro10Yr!$O289</f>
        <v>3.3222673351678469E-3</v>
      </c>
      <c r="G283" s="85">
        <f>Hydro25Yr!$I289</f>
        <v>1680</v>
      </c>
      <c r="H283" s="85">
        <f>Hydro25Yr!$O289</f>
        <v>1.8422791115869388E-2</v>
      </c>
      <c r="I283" s="86">
        <f>Hydro100Yr!$I289</f>
        <v>1680</v>
      </c>
      <c r="J283" s="86">
        <f>Hydro100Yr!$O289</f>
        <v>3.6277869394240277E-2</v>
      </c>
      <c r="K283" s="70"/>
      <c r="L283" s="70"/>
    </row>
    <row r="284" spans="1:12" x14ac:dyDescent="0.2">
      <c r="A284" s="82">
        <f>Hydro2Yr!$I290</f>
        <v>1686</v>
      </c>
      <c r="B284" s="82">
        <f>Hydro2Yr!$O290</f>
        <v>5.7403382432179727E-6</v>
      </c>
      <c r="C284" s="84">
        <f>Hydro5Yr!$I290</f>
        <v>1686</v>
      </c>
      <c r="D284" s="84">
        <f>Hydro5Yr!$O290</f>
        <v>4.5182281630051291E-4</v>
      </c>
      <c r="E284" s="88">
        <f>Hydro10Yr!$I290</f>
        <v>1686</v>
      </c>
      <c r="F284" s="88">
        <f>Hydro10Yr!$O290</f>
        <v>3.1890876615061248E-3</v>
      </c>
      <c r="G284" s="85">
        <f>Hydro25Yr!$I290</f>
        <v>1686</v>
      </c>
      <c r="H284" s="85">
        <f>Hydro25Yr!$O290</f>
        <v>1.7784469809913678E-2</v>
      </c>
      <c r="I284" s="86">
        <f>Hydro100Yr!$I290</f>
        <v>1686</v>
      </c>
      <c r="J284" s="86">
        <f>Hydro100Yr!$O290</f>
        <v>3.5066925302575373E-2</v>
      </c>
      <c r="K284" s="70"/>
      <c r="L284" s="70"/>
    </row>
    <row r="285" spans="1:12" x14ac:dyDescent="0.2">
      <c r="A285" s="82">
        <f>Hydro2Yr!$I291</f>
        <v>1692</v>
      </c>
      <c r="B285" s="82">
        <f>Hydro2Yr!$O291</f>
        <v>5.3933425062725349E-6</v>
      </c>
      <c r="C285" s="84">
        <f>Hydro5Yr!$I291</f>
        <v>1692</v>
      </c>
      <c r="D285" s="84">
        <f>Hydro5Yr!$O291</f>
        <v>4.3087161263582628E-4</v>
      </c>
      <c r="E285" s="88">
        <f>Hydro10Yr!$I291</f>
        <v>1692</v>
      </c>
      <c r="F285" s="88">
        <f>Hydro10Yr!$O291</f>
        <v>3.0612467591374006E-3</v>
      </c>
      <c r="G285" s="85">
        <f>Hydro25Yr!$I291</f>
        <v>1692</v>
      </c>
      <c r="H285" s="85">
        <f>Hydro25Yr!$O291</f>
        <v>1.7168265352978052E-2</v>
      </c>
      <c r="I285" s="86">
        <f>Hydro100Yr!$I291</f>
        <v>1692</v>
      </c>
      <c r="J285" s="86">
        <f>Hydro100Yr!$O291</f>
        <v>3.3896402151214387E-2</v>
      </c>
      <c r="K285" s="70"/>
      <c r="L285" s="70"/>
    </row>
    <row r="286" spans="1:12" x14ac:dyDescent="0.2">
      <c r="A286" s="82">
        <f>Hydro2Yr!$I292</f>
        <v>1698</v>
      </c>
      <c r="B286" s="82">
        <f>Hydro2Yr!$O292</f>
        <v>5.0673221955749235E-6</v>
      </c>
      <c r="C286" s="84">
        <f>Hydro5Yr!$I292</f>
        <v>1698</v>
      </c>
      <c r="D286" s="84">
        <f>Hydro5Yr!$O292</f>
        <v>4.1089192461657111E-4</v>
      </c>
      <c r="E286" s="88">
        <f>Hydro10Yr!$I292</f>
        <v>1698</v>
      </c>
      <c r="F286" s="88">
        <f>Hydro10Yr!$O292</f>
        <v>2.938530612828439E-3</v>
      </c>
      <c r="G286" s="85">
        <f>Hydro25Yr!$I292</f>
        <v>1698</v>
      </c>
      <c r="H286" s="85">
        <f>Hydro25Yr!$O292</f>
        <v>1.6573411430345932E-2</v>
      </c>
      <c r="I286" s="86">
        <f>Hydro100Yr!$I292</f>
        <v>1698</v>
      </c>
      <c r="J286" s="86">
        <f>Hydro100Yr!$O292</f>
        <v>3.2764950701636507E-2</v>
      </c>
    </row>
    <row r="287" spans="1:12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 spans="1:12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 spans="1:10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 spans="1:10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 spans="1:10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 spans="1:10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 spans="1:10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 spans="1:10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 spans="1:10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 spans="1:10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 spans="1:10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 spans="1:10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 spans="1:10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 spans="1:10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 spans="1:10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 spans="1:10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 spans="1:10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 spans="1:10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 spans="1:10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 spans="1:10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 spans="1:10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 spans="1:10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 spans="1:10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 spans="1:10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 spans="1:10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 spans="1:10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 spans="1:10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 spans="1:10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 spans="1:10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 spans="1:10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 spans="1:10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 spans="1:10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 spans="1:10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 spans="1:10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 spans="1:10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 spans="1:10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 spans="1:10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 spans="1:10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 spans="1:10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 spans="1:10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 spans="1:10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 spans="1:10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 spans="1:10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 spans="1:10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 spans="1:10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 spans="1:10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 spans="1:10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 spans="1:10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 spans="1:10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 spans="1:10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 spans="1:10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 spans="1:10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 spans="1:10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 spans="1:10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 spans="1:10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 spans="1:10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 spans="1:10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 spans="1:10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 spans="1:10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 spans="1:10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 spans="1:10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 spans="1:10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 spans="1:10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 spans="1:10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 spans="1:10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 spans="1:10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 spans="1:10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 spans="1:10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 spans="1:10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 spans="1:10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 spans="1:10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 spans="1:10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 spans="1:10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 spans="1:10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 spans="1:10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 spans="1:10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 spans="1:10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 spans="1:10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 spans="1:10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 spans="1:10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 spans="1:10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 spans="1:10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 spans="1:10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 spans="1:10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 spans="1:10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 spans="1:10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 spans="1:10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 spans="1:10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 spans="1:10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 spans="1:10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 spans="1:10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 spans="1:10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 spans="1:10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 spans="1:10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 spans="1:10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 spans="1:10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 spans="1:10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 spans="1:10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 spans="1:10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 spans="1:10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 spans="1:10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 spans="1:10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 spans="1:10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 spans="1:10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 spans="1:10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 spans="1:10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 spans="1:10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 spans="1:10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 spans="1:10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 spans="1:10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 spans="1:10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 spans="1:10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 spans="1:10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 spans="1:10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 spans="1:10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 spans="1:10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 spans="1:10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 spans="1:10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 spans="1:10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 spans="1:10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 spans="1:10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 spans="1:10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 spans="1:10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 spans="1:10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 spans="1:10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 spans="1:10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 spans="1:10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 spans="1:10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 spans="1:10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 spans="1:10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 spans="1:10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 spans="1:10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 spans="1:10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 spans="1:10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 spans="1:10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 spans="1:10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 spans="1:10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 spans="1:10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 spans="1:10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 spans="1:10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 spans="1:10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 spans="1:10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 spans="1:10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</row>
  </sheetData>
  <mergeCells count="1">
    <mergeCell ref="N2:R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28"/>
  <sheetViews>
    <sheetView workbookViewId="0">
      <selection activeCell="T10" sqref="T10"/>
    </sheetView>
  </sheetViews>
  <sheetFormatPr defaultRowHeight="12.75" x14ac:dyDescent="0.2"/>
  <cols>
    <col min="1" max="1" width="9.140625" style="1"/>
    <col min="8" max="8" width="11.5703125" customWidth="1"/>
    <col min="10" max="10" width="32.42578125" customWidth="1"/>
  </cols>
  <sheetData>
    <row r="1" spans="1:12" ht="13.5" thickBot="1" x14ac:dyDescent="0.25">
      <c r="A1" s="89"/>
      <c r="B1" s="86" t="s">
        <v>77</v>
      </c>
      <c r="C1" s="86" t="s">
        <v>78</v>
      </c>
      <c r="D1" s="86" t="s">
        <v>79</v>
      </c>
      <c r="E1" s="86" t="s">
        <v>80</v>
      </c>
      <c r="F1" s="86" t="s">
        <v>81</v>
      </c>
      <c r="G1" s="62" t="s">
        <v>74</v>
      </c>
      <c r="H1" s="63" t="s">
        <v>75</v>
      </c>
    </row>
    <row r="2" spans="1:12" x14ac:dyDescent="0.2">
      <c r="A2" s="90">
        <f>Hydro2Yr!$I9/60</f>
        <v>0</v>
      </c>
      <c r="B2" s="91">
        <f>Hydro2Yr!$O9</f>
        <v>0</v>
      </c>
      <c r="C2" s="91">
        <f>Hydro5Yr!$O9</f>
        <v>0</v>
      </c>
      <c r="D2" s="91">
        <f>Hydro10Yr!$O9</f>
        <v>0</v>
      </c>
      <c r="E2" s="91">
        <f>Hydro25Yr!$O9</f>
        <v>0</v>
      </c>
      <c r="F2" s="92">
        <f>Hydro100Yr!$O9</f>
        <v>0</v>
      </c>
      <c r="G2" s="64" t="s">
        <v>56</v>
      </c>
      <c r="H2" s="65">
        <f>Hydro2Yr!$F$21*43560/12</f>
        <v>561291.77445885516</v>
      </c>
    </row>
    <row r="3" spans="1:12" x14ac:dyDescent="0.2">
      <c r="A3" s="90">
        <f>Hydro2Yr!$I10/60</f>
        <v>0.1</v>
      </c>
      <c r="B3" s="91">
        <f>Hydro2Yr!$O10</f>
        <v>0.30449903241388121</v>
      </c>
      <c r="C3" s="91">
        <f>Hydro5Yr!$O10</f>
        <v>0.21292806748697801</v>
      </c>
      <c r="D3" s="91">
        <f>Hydro10Yr!$O10</f>
        <v>0.17631594050158433</v>
      </c>
      <c r="E3" s="91">
        <f>Hydro25Yr!$O10</f>
        <v>0.14935321431396065</v>
      </c>
      <c r="F3" s="92">
        <f>Hydro100Yr!$O10</f>
        <v>0.18872611531061911</v>
      </c>
      <c r="G3" s="66" t="s">
        <v>59</v>
      </c>
      <c r="H3" s="67">
        <f>Hydro5Yr!$F$21*43560/12</f>
        <v>888235.86309832195</v>
      </c>
    </row>
    <row r="4" spans="1:12" ht="15" customHeight="1" x14ac:dyDescent="0.2">
      <c r="A4" s="90">
        <f>Hydro2Yr!$I11/60</f>
        <v>0.2</v>
      </c>
      <c r="B4" s="91">
        <f>Hydro2Yr!$O11</f>
        <v>1.2111024745818406</v>
      </c>
      <c r="C4" s="91">
        <f>Hydro5Yr!$O11</f>
        <v>0.84891490070998366</v>
      </c>
      <c r="D4" s="91">
        <f>Hydro10Yr!$O11</f>
        <v>0.7035433795561441</v>
      </c>
      <c r="E4" s="91">
        <f>Hydro25Yr!$O11</f>
        <v>0.59633002314778838</v>
      </c>
      <c r="F4" s="92">
        <f>Hydro100Yr!$O11</f>
        <v>0.7536361430158226</v>
      </c>
      <c r="G4" s="66" t="s">
        <v>60</v>
      </c>
      <c r="H4" s="67">
        <f>Hydro10Yr!$F$21*43560/12</f>
        <v>1149273.6537253365</v>
      </c>
      <c r="J4" s="93" t="s">
        <v>82</v>
      </c>
      <c r="K4" s="93"/>
      <c r="L4" s="93"/>
    </row>
    <row r="5" spans="1:12" x14ac:dyDescent="0.2">
      <c r="A5" s="90">
        <f>Hydro2Yr!$I12/60</f>
        <v>0.3</v>
      </c>
      <c r="B5" s="91">
        <f>Hydro2Yr!$O12</f>
        <v>2.6992854290374706</v>
      </c>
      <c r="C5" s="91">
        <f>Hydro5Yr!$O12</f>
        <v>1.8996051427450369</v>
      </c>
      <c r="D5" s="91">
        <f>Hydro10Yr!$O12</f>
        <v>1.5765379562464044</v>
      </c>
      <c r="E5" s="91">
        <f>Hydro25Yr!$O12</f>
        <v>1.3376897748935634</v>
      </c>
      <c r="F5" s="92">
        <f>Hydro100Yr!$O12</f>
        <v>1.6909336520632117</v>
      </c>
      <c r="G5" s="66" t="s">
        <v>61</v>
      </c>
      <c r="H5" s="67">
        <f>Hydro25Yr!$F$21*43560/12</f>
        <v>1520095.9274980037</v>
      </c>
      <c r="J5" s="93"/>
      <c r="K5" s="93"/>
      <c r="L5" s="93"/>
    </row>
    <row r="6" spans="1:12" ht="13.5" thickBot="1" x14ac:dyDescent="0.25">
      <c r="A6" s="90">
        <f>Hydro2Yr!$I13/60</f>
        <v>0.4</v>
      </c>
      <c r="B6" s="91">
        <f>Hydro2Yr!$O13</f>
        <v>4.7353564259155965</v>
      </c>
      <c r="C6" s="91">
        <f>Hydro5Yr!$O13</f>
        <v>3.3511952185334408</v>
      </c>
      <c r="D6" s="91">
        <f>Hydro10Yr!$O13</f>
        <v>2.7867815266962261</v>
      </c>
      <c r="E6" s="91">
        <f>Hydro25Yr!$O13</f>
        <v>2.3680574956733103</v>
      </c>
      <c r="F6" s="92">
        <f>Hydro100Yr!$O13</f>
        <v>2.9943196121751061</v>
      </c>
      <c r="G6" s="68" t="s">
        <v>62</v>
      </c>
      <c r="H6" s="69">
        <f>Hydro100Yr!$F$21*43560/12</f>
        <v>2152408.5131085208</v>
      </c>
      <c r="J6" s="93"/>
      <c r="K6" s="93"/>
      <c r="L6" s="93"/>
    </row>
    <row r="7" spans="1:12" x14ac:dyDescent="0.2">
      <c r="A7" s="90">
        <f>Hydro2Yr!$I14/60</f>
        <v>0.5</v>
      </c>
      <c r="B7" s="91">
        <f>Hydro2Yr!$O14</f>
        <v>7.2732201753667516</v>
      </c>
      <c r="C7" s="91">
        <f>Hydro5Yr!$O14</f>
        <v>5.1846146810833087</v>
      </c>
      <c r="D7" s="91">
        <f>Hydro10Yr!$O14</f>
        <v>4.3224652788768321</v>
      </c>
      <c r="E7" s="91">
        <f>Hydro25Yr!$O14</f>
        <v>3.6799628587383082</v>
      </c>
      <c r="F7" s="91">
        <f>Hydro100Yr!$O14</f>
        <v>4.6550347259598235</v>
      </c>
    </row>
    <row r="8" spans="1:12" x14ac:dyDescent="0.2">
      <c r="A8" s="90">
        <f>Hydro2Yr!$I15/60</f>
        <v>0.6</v>
      </c>
      <c r="B8" s="91">
        <f>Hydro2Yr!$O15</f>
        <v>10.255421134186015</v>
      </c>
      <c r="C8" s="91">
        <f>Hydro5Yr!$O15</f>
        <v>7.3757767518628672</v>
      </c>
      <c r="D8" s="91">
        <f>Hydro10Yr!$O15</f>
        <v>6.1686049557279787</v>
      </c>
      <c r="E8" s="91">
        <f>Hydro25Yr!$O15</f>
        <v>5.2638943455036236</v>
      </c>
      <c r="F8" s="91">
        <f>Hydro100Yr!$O15</f>
        <v>6.6619182950442637</v>
      </c>
      <c r="G8" s="70"/>
      <c r="H8" s="70"/>
    </row>
    <row r="9" spans="1:12" x14ac:dyDescent="0.2">
      <c r="A9" s="90">
        <f>Hydro2Yr!$I16/60</f>
        <v>0.7</v>
      </c>
      <c r="B9" s="91">
        <f>Hydro2Yr!$O16</f>
        <v>13.614444261003561</v>
      </c>
      <c r="C9" s="91">
        <f>Hydro5Yr!$O16</f>
        <v>9.8958947638795607</v>
      </c>
      <c r="D9" s="91">
        <f>Hydro10Yr!$O16</f>
        <v>8.3071870623176576</v>
      </c>
      <c r="E9" s="91">
        <f>Hydro25Yr!$O16</f>
        <v>7.1083682055420061</v>
      </c>
      <c r="F9" s="91">
        <f>Hydro100Yr!$O16</f>
        <v>9.0014832246229783</v>
      </c>
      <c r="G9" s="70"/>
      <c r="H9" s="70"/>
    </row>
    <row r="10" spans="1:12" x14ac:dyDescent="0.2">
      <c r="A10" s="90">
        <f>Hydro2Yr!$I17/60</f>
        <v>0.8</v>
      </c>
      <c r="B10" s="91">
        <f>Hydro2Yr!$O17</f>
        <v>17.274243511806617</v>
      </c>
      <c r="C10" s="91">
        <f>Hydro5Yr!$O17</f>
        <v>12.711860350134289</v>
      </c>
      <c r="D10" s="91">
        <f>Hydro10Yr!$O17</f>
        <v>10.717344630440939</v>
      </c>
      <c r="E10" s="91">
        <f>Hydro25Yr!$O17</f>
        <v>9.2000117155663261</v>
      </c>
      <c r="F10" s="91">
        <f>Hydro100Yr!$O17</f>
        <v>11.658006662361737</v>
      </c>
      <c r="G10" s="70"/>
      <c r="H10" s="70"/>
    </row>
    <row r="11" spans="1:12" x14ac:dyDescent="0.2">
      <c r="A11" s="90">
        <f>Hydro2Yr!$I18/60</f>
        <v>0.9</v>
      </c>
      <c r="B11" s="91">
        <f>Hydro2Yr!$O18</f>
        <v>21.151963471673355</v>
      </c>
      <c r="C11" s="91">
        <f>Hydro5Yr!$O18</f>
        <v>15.786678408952461</v>
      </c>
      <c r="D11" s="91">
        <f>Hydro10Yr!$O18</f>
        <v>13.375560825655057</v>
      </c>
      <c r="E11" s="91">
        <f>Hydro25Yr!$O18</f>
        <v>11.52366013376003</v>
      </c>
      <c r="F11" s="91">
        <f>Hydro100Yr!$O18</f>
        <v>14.613635662524354</v>
      </c>
      <c r="G11" s="70"/>
      <c r="H11" s="70"/>
    </row>
    <row r="12" spans="1:12" x14ac:dyDescent="0.2">
      <c r="A12" s="90">
        <f>Hydro2Yr!$I19/60</f>
        <v>1</v>
      </c>
      <c r="B12" s="91">
        <f>Hydro2Yr!$O19</f>
        <v>25.15981514612411</v>
      </c>
      <c r="C12" s="91">
        <f>Hydro5Yr!$O19</f>
        <v>19.079953131780119</v>
      </c>
      <c r="D12" s="91">
        <f>Hydro10Yr!$O19</f>
        <v>16.255898410078675</v>
      </c>
      <c r="E12" s="91">
        <f>Hydro25Yr!$O19</f>
        <v>14.062466646521516</v>
      </c>
      <c r="F12" s="91">
        <f>Hydro100Yr!$O19</f>
        <v>17.848507165215882</v>
      </c>
      <c r="G12" s="70"/>
      <c r="H12" s="70"/>
    </row>
    <row r="13" spans="1:12" x14ac:dyDescent="0.2">
      <c r="A13" s="90">
        <f>Hydro2Yr!$I20/60</f>
        <v>1.1000000000000001</v>
      </c>
      <c r="B13" s="91">
        <f>Hydro2Yr!$O20</f>
        <v>29.207063445424417</v>
      </c>
      <c r="C13" s="91">
        <f>Hydro5Yr!$O20</f>
        <v>22.548418708193985</v>
      </c>
      <c r="D13" s="91">
        <f>Hydro10Yr!$O20</f>
        <v>19.330252821998485</v>
      </c>
      <c r="E13" s="91">
        <f>Hydro25Yr!$O20</f>
        <v>16.798024510491469</v>
      </c>
      <c r="F13" s="91">
        <f>Hydro100Yr!$O20</f>
        <v>21.340881484431439</v>
      </c>
      <c r="G13" s="70"/>
      <c r="H13" s="70"/>
    </row>
    <row r="14" spans="1:12" x14ac:dyDescent="0.2">
      <c r="A14" s="90">
        <f>Hydro2Yr!$I21/60</f>
        <v>1.2</v>
      </c>
      <c r="B14" s="91">
        <f>Hydro2Yr!$O21</f>
        <v>33.202081366520325</v>
      </c>
      <c r="C14" s="91">
        <f>Hydro5Yr!$O21</f>
        <v>26.146507735921574</v>
      </c>
      <c r="D14" s="91">
        <f>Hydro10Yr!$O21</f>
        <v>22.568626402888018</v>
      </c>
      <c r="E14" s="91">
        <f>Hydro25Yr!$O21</f>
        <v>19.710500504314258</v>
      </c>
      <c r="F14" s="91">
        <f>Hydro100Yr!$O21</f>
        <v>25.067288407815422</v>
      </c>
      <c r="G14" s="70"/>
      <c r="H14" s="70"/>
    </row>
    <row r="15" spans="1:12" x14ac:dyDescent="0.2">
      <c r="A15" s="90">
        <f>Hydro2Yr!$I22/60</f>
        <v>1.3</v>
      </c>
      <c r="B15" s="91">
        <f>Hydro2Yr!$O22</f>
        <v>37.054424367296612</v>
      </c>
      <c r="C15" s="91">
        <f>Hydro5Yr!$O22</f>
        <v>29.826949868313516</v>
      </c>
      <c r="D15" s="91">
        <f>Hydro10Yr!$O22</f>
        <v>25.939421096100364</v>
      </c>
      <c r="E15" s="91">
        <f>Hydro25Yr!$O22</f>
        <v>22.778778722587486</v>
      </c>
      <c r="F15" s="91">
        <f>Hydro100Yr!$O22</f>
        <v>29.00268492627972</v>
      </c>
      <c r="G15" s="70"/>
      <c r="H15" s="70"/>
    </row>
    <row r="16" spans="1:12" x14ac:dyDescent="0.2">
      <c r="A16" s="90">
        <f>Hydro2Yr!$I23/60</f>
        <v>1.4</v>
      </c>
      <c r="B16" s="91">
        <f>Hydro2Yr!$O23</f>
        <v>40.676877970707707</v>
      </c>
      <c r="C16" s="91">
        <f>Hydro5Yr!$O23</f>
        <v>33.541392834461391</v>
      </c>
      <c r="D16" s="91">
        <f>Hydro10Yr!$O23</f>
        <v>29.409746761260791</v>
      </c>
      <c r="E16" s="91">
        <f>Hydro25Yr!$O23</f>
        <v>25.980613669470916</v>
      </c>
      <c r="F16" s="91">
        <f>Hydro100Yr!$O23</f>
        <v>33.120623533472106</v>
      </c>
      <c r="G16" s="70"/>
      <c r="H16" s="70"/>
    </row>
    <row r="17" spans="1:8" x14ac:dyDescent="0.2">
      <c r="A17" s="90">
        <f>Hydro2Yr!$I24/60</f>
        <v>1.5</v>
      </c>
      <c r="B17" s="91">
        <f>Hydro2Yr!$O24</f>
        <v>43.987432242389104</v>
      </c>
      <c r="C17" s="91">
        <f>Hydro5Yr!$O24</f>
        <v>37.241037673231631</v>
      </c>
      <c r="D17" s="91">
        <f>Hydro10Yr!$O24</f>
        <v>32.945742096017355</v>
      </c>
      <c r="E17" s="91">
        <f>Hydro25Yr!$O24</f>
        <v>29.292791542002433</v>
      </c>
      <c r="F17" s="91">
        <f>Hydro100Yr!$O24</f>
        <v>37.393429964052132</v>
      </c>
      <c r="G17" s="70"/>
      <c r="H17" s="70"/>
    </row>
    <row r="18" spans="1:8" x14ac:dyDescent="0.2">
      <c r="A18" s="90">
        <f>Hydro2Yr!$I25/60</f>
        <v>1.6</v>
      </c>
      <c r="B18" s="91">
        <f>Hydro2Yr!$O25</f>
        <v>46.911138440892415</v>
      </c>
      <c r="C18" s="91">
        <f>Hydro5Yr!$O25</f>
        <v>40.877279835748247</v>
      </c>
      <c r="D18" s="91">
        <f>Hydro10Yr!$O25</f>
        <v>36.512905033792464</v>
      </c>
      <c r="E18" s="91">
        <f>Hydro25Yr!$O25</f>
        <v>32.691298533791631</v>
      </c>
      <c r="F18" s="91">
        <f>Hydro100Yr!$O25</f>
        <v>41.792389176299231</v>
      </c>
      <c r="G18" s="70"/>
      <c r="H18" s="70"/>
    </row>
    <row r="19" spans="1:8" x14ac:dyDescent="0.2">
      <c r="A19" s="90">
        <f>Hydro2Yr!$I26/60</f>
        <v>1.7</v>
      </c>
      <c r="B19" s="91">
        <f>Hydro2Yr!$O26</f>
        <v>49.381805807220857</v>
      </c>
      <c r="C19" s="91">
        <f>Hydro5Yr!$O26</f>
        <v>44.402347733760166</v>
      </c>
      <c r="D19" s="91">
        <f>Hydro10Yr!$O26</f>
        <v>40.07642939371749</v>
      </c>
      <c r="E19" s="91">
        <f>Hydro25Yr!$O26</f>
        <v>36.151494938863159</v>
      </c>
      <c r="F19" s="91">
        <f>Hydro100Yr!$O26</f>
        <v>46.287938329172277</v>
      </c>
      <c r="G19" s="70"/>
      <c r="H19" s="70"/>
    </row>
    <row r="20" spans="1:8" x14ac:dyDescent="0.2">
      <c r="A20" s="90">
        <f>Hydro2Yr!$I27/60</f>
        <v>1.8</v>
      </c>
      <c r="B20" s="91">
        <f>Hydro2Yr!$O27</f>
        <v>51.343500079481231</v>
      </c>
      <c r="C20" s="91">
        <f>Hydro5Yr!$O27</f>
        <v>47.769930344883676</v>
      </c>
      <c r="D20" s="91">
        <f>Hydro10Yr!$O27</f>
        <v>43.60154449792747</v>
      </c>
      <c r="E20" s="91">
        <f>Hydro25Yr!$O27</f>
        <v>39.64829379336971</v>
      </c>
      <c r="F20" s="91">
        <f>Hydro100Yr!$O27</f>
        <v>50.849865456934296</v>
      </c>
      <c r="G20" s="70"/>
      <c r="H20" s="70"/>
    </row>
    <row r="21" spans="1:8" x14ac:dyDescent="0.2">
      <c r="A21" s="90">
        <f>Hydro2Yr!$I28/60</f>
        <v>1.9</v>
      </c>
      <c r="B21" s="91">
        <f>Hydro2Yr!$O28</f>
        <v>52.751809807279841</v>
      </c>
      <c r="C21" s="91">
        <f>Hydro5Yr!$O28</f>
        <v>50.935785629477287</v>
      </c>
      <c r="D21" s="91">
        <f>Hydro10Yr!$O28</f>
        <v>47.053854442439217</v>
      </c>
      <c r="E21" s="91">
        <f>Hydro25Yr!$O28</f>
        <v>43.15634275999426</v>
      </c>
      <c r="F21" s="91">
        <f>Hydro100Yr!$O28</f>
        <v>55.447512506165744</v>
      </c>
      <c r="G21" s="70"/>
      <c r="H21" s="70"/>
    </row>
    <row r="22" spans="1:8" x14ac:dyDescent="0.2">
      <c r="A22" s="90">
        <f>Hydro2Yr!$I29/60</f>
        <v>2</v>
      </c>
      <c r="B22" s="91">
        <f>Hydro2Yr!$O29</f>
        <v>53.574851797348764</v>
      </c>
      <c r="C22" s="91">
        <f>Hydro5Yr!$O29</f>
        <v>53.858321765995939</v>
      </c>
      <c r="D22" s="91">
        <f>Hydro10Yr!$O29</f>
        <v>50.399673711216835</v>
      </c>
      <c r="E22" s="91">
        <f>Hydro25Yr!$O29</f>
        <v>46.650207936351592</v>
      </c>
      <c r="F22" s="91">
        <f>Hydro100Yr!$O29</f>
        <v>60.04998137067345</v>
      </c>
      <c r="G22" s="70"/>
      <c r="H22" s="70"/>
    </row>
    <row r="23" spans="1:8" x14ac:dyDescent="0.2">
      <c r="A23" s="90">
        <f>Hydro2Yr!$I30/60</f>
        <v>2.1</v>
      </c>
      <c r="B23" s="91">
        <f>Hydro2Yr!$O30</f>
        <v>53.793992927783762</v>
      </c>
      <c r="C23" s="91">
        <f>Hydro5Yr!$O30</f>
        <v>56.499143568771863</v>
      </c>
      <c r="D23" s="91">
        <f>Hydro10Yr!$O30</f>
        <v>53.606355858708405</v>
      </c>
      <c r="E23" s="91">
        <f>Hydro25Yr!$O30</f>
        <v>50.10455825474903</v>
      </c>
      <c r="F23" s="91">
        <f>Hydro100Yr!$O30</f>
        <v>64.626341539654007</v>
      </c>
      <c r="G23" s="70"/>
      <c r="H23" s="70"/>
    </row>
    <row r="24" spans="1:8" x14ac:dyDescent="0.2">
      <c r="A24" s="90">
        <f>Hydro2Yr!$I31/60</f>
        <v>2.2000000000000002</v>
      </c>
      <c r="B24" s="91">
        <f>Hydro2Yr!$O31</f>
        <v>53.404271989500849</v>
      </c>
      <c r="C24" s="91">
        <f>Hydro5Yr!$O31</f>
        <v>58.823556909590224</v>
      </c>
      <c r="D24" s="91">
        <f>Hydro10Yr!$O31</f>
        <v>56.642612053772552</v>
      </c>
      <c r="E24" s="91">
        <f>Hydro25Yr!$O31</f>
        <v>53.494349136379839</v>
      </c>
      <c r="F24" s="91">
        <f>Hydro100Yr!$O31</f>
        <v>69.14583796362983</v>
      </c>
      <c r="G24" s="70"/>
      <c r="H24" s="70"/>
    </row>
    <row r="25" spans="1:8" x14ac:dyDescent="0.2">
      <c r="A25" s="90">
        <f>Hydro2Yr!$I32/60</f>
        <v>2.2999999999999998</v>
      </c>
      <c r="B25" s="91">
        <f>Hydro2Yr!$O32</f>
        <v>52.414512004702146</v>
      </c>
      <c r="C25" s="91">
        <f>Hydro5Yr!$O32</f>
        <v>60.801024516157192</v>
      </c>
      <c r="D25" s="91">
        <f>Hydro10Yr!$O32</f>
        <v>59.4788163768389</v>
      </c>
      <c r="E25" s="91">
        <f>Hydro25Yr!$O32</f>
        <v>56.795004068427318</v>
      </c>
      <c r="F25" s="91">
        <f>Hydro100Yr!$O32</f>
        <v>73.578097741211906</v>
      </c>
      <c r="G25" s="70"/>
      <c r="H25" s="70"/>
    </row>
    <row r="26" spans="1:8" x14ac:dyDescent="0.2">
      <c r="A26" s="90">
        <f>Hydro2Yr!$I33/60</f>
        <v>2.4</v>
      </c>
      <c r="B26" s="91">
        <f>Hydro2Yr!$O33</f>
        <v>50.847120479535853</v>
      </c>
      <c r="C26" s="91">
        <f>Hydro5Yr!$O33</f>
        <v>62.40556715935147</v>
      </c>
      <c r="D26" s="91">
        <f>Hydro10Yr!$O33</f>
        <v>62.087294891400759</v>
      </c>
      <c r="E26" s="91">
        <f>Hydro25Yr!$O33</f>
        <v>59.982592787617584</v>
      </c>
      <c r="F26" s="91">
        <f>Hydro100Yr!$O33</f>
        <v>77.893334237667901</v>
      </c>
      <c r="G26" s="70"/>
      <c r="H26" s="70"/>
    </row>
    <row r="27" spans="1:8" x14ac:dyDescent="0.2">
      <c r="A27" s="90">
        <f>Hydro2Yr!$I34/60</f>
        <v>2.5</v>
      </c>
      <c r="B27" s="91">
        <f>Hydro2Yr!$O34</f>
        <v>48.737582113096892</v>
      </c>
      <c r="C27" s="91">
        <f>Hydro5Yr!$O34</f>
        <v>63.61610495861057</v>
      </c>
      <c r="D27" s="91">
        <f>Hydro10Yr!$O34</f>
        <v>64.442595669258196</v>
      </c>
      <c r="E27" s="91">
        <f>Hydro25Yr!$O34</f>
        <v>63.03400477836216</v>
      </c>
      <c r="F27" s="91">
        <f>Hydro100Yr!$O34</f>
        <v>82.062547263533801</v>
      </c>
      <c r="G27" s="70"/>
      <c r="H27" s="70"/>
    </row>
    <row r="28" spans="1:8" x14ac:dyDescent="0.2">
      <c r="A28" s="90">
        <f>Hydro2Yr!$I35/60</f>
        <v>2.6</v>
      </c>
      <c r="B28" s="91">
        <f>Hydro2Yr!$O35</f>
        <v>46.133655447498334</v>
      </c>
      <c r="C28" s="91">
        <f>Hydro5Yr!$O35</f>
        <v>64.416734321510262</v>
      </c>
      <c r="D28" s="91">
        <f>Hydro10Yr!$O35</f>
        <v>66.521737134771314</v>
      </c>
      <c r="E28" s="91">
        <f>Hydro25Yr!$O35</f>
        <v>65.927116827602163</v>
      </c>
      <c r="F28" s="91">
        <f>Hydro100Yr!$O35</f>
        <v>86.057717967985326</v>
      </c>
      <c r="G28" s="70"/>
      <c r="H28" s="70"/>
    </row>
    <row r="29" spans="1:8" x14ac:dyDescent="0.2">
      <c r="A29" s="90">
        <f>Hydro2Yr!$I36/60</f>
        <v>2.7</v>
      </c>
      <c r="B29" s="91">
        <f>Hydro2Yr!$O36</f>
        <v>43.363665283706453</v>
      </c>
      <c r="C29" s="91">
        <f>Hydro5Yr!$O36</f>
        <v>64.796936879207976</v>
      </c>
      <c r="D29" s="91">
        <f>Hydro10Yr!$O36</f>
        <v>68.304432304933655</v>
      </c>
      <c r="E29" s="91">
        <f>Hydro25Yr!$O36</f>
        <v>68.640953421554812</v>
      </c>
      <c r="F29" s="91">
        <f>Hydro100Yr!$O36</f>
        <v>89.851997137204094</v>
      </c>
      <c r="G29" s="70"/>
      <c r="H29" s="70"/>
    </row>
    <row r="30" spans="1:8" x14ac:dyDescent="0.2">
      <c r="A30" s="90">
        <f>Hydro2Yr!$I37/60</f>
        <v>2.8</v>
      </c>
      <c r="B30" s="91">
        <f>Hydro2Yr!$O37</f>
        <v>40.742389959111634</v>
      </c>
      <c r="C30" s="91">
        <f>Hydro5Yr!$O37</f>
        <v>64.751717672835042</v>
      </c>
      <c r="D30" s="91">
        <f>Hydro10Yr!$O37</f>
        <v>69.773286737268421</v>
      </c>
      <c r="E30" s="91">
        <f>Hydro25Yr!$O37</f>
        <v>71.155838821461387</v>
      </c>
      <c r="F30" s="91">
        <f>Hydro100Yr!$O37</f>
        <v>93.41988563229539</v>
      </c>
      <c r="G30" s="70"/>
      <c r="H30" s="70"/>
    </row>
    <row r="31" spans="1:8" x14ac:dyDescent="0.2">
      <c r="A31" s="90">
        <f>Hydro2Yr!$I38/60</f>
        <v>2.9</v>
      </c>
      <c r="B31" s="91">
        <f>Hydro2Yr!$O38</f>
        <v>38.279567207249649</v>
      </c>
      <c r="C31" s="91">
        <f>Hydro5Yr!$O38</f>
        <v>64.281670775396321</v>
      </c>
      <c r="D31" s="91">
        <f>Hydro10Yr!$O38</f>
        <v>70.91396825409457</v>
      </c>
      <c r="E31" s="91">
        <f>Hydro25Yr!$O38</f>
        <v>73.453539715763299</v>
      </c>
      <c r="F31" s="91">
        <f>Hydro100Yr!$O38</f>
        <v>96.737405754139132</v>
      </c>
      <c r="G31" s="70"/>
      <c r="H31" s="70"/>
    </row>
    <row r="32" spans="1:8" x14ac:dyDescent="0.2">
      <c r="A32" s="90">
        <f>Hydro2Yr!$I39/60</f>
        <v>3</v>
      </c>
      <c r="B32" s="91">
        <f>Hydro2Yr!$O39</f>
        <v>35.965618782916728</v>
      </c>
      <c r="C32" s="91">
        <f>Hydro5Yr!$O39</f>
        <v>63.392971487061487</v>
      </c>
      <c r="D32" s="91">
        <f>Hydro10Yr!$O39</f>
        <v>71.71534678709709</v>
      </c>
      <c r="E32" s="91">
        <f>Hydro25Yr!$O39</f>
        <v>75.517397414455885</v>
      </c>
      <c r="F32" s="91">
        <f>Hydro100Yr!$O39</f>
        <v>99.782262383530821</v>
      </c>
      <c r="G32" s="70"/>
      <c r="H32" s="70"/>
    </row>
    <row r="33" spans="1:8" x14ac:dyDescent="0.2">
      <c r="A33" s="90">
        <f>Hydro2Yr!$I40/60</f>
        <v>3.1</v>
      </c>
      <c r="B33" s="91">
        <f>Hydro2Yr!$O40</f>
        <v>33.791545432967048</v>
      </c>
      <c r="C33" s="91">
        <f>Hydro5Yr!$O40</f>
        <v>62.097295206383187</v>
      </c>
      <c r="D33" s="91">
        <f>Hydro10Yr!$O40</f>
        <v>72.169602977684718</v>
      </c>
      <c r="E33" s="91">
        <f>Hydro25Yr!$O40</f>
        <v>77.332448627190288</v>
      </c>
      <c r="F33" s="91">
        <f>Hydro100Yr!$O40</f>
        <v>102.53399281368354</v>
      </c>
      <c r="G33" s="70"/>
      <c r="H33" s="70"/>
    </row>
    <row r="34" spans="1:8" x14ac:dyDescent="0.2">
      <c r="A34" s="90">
        <f>Hydro2Yr!$I41/60</f>
        <v>3.2</v>
      </c>
      <c r="B34" s="91">
        <f>Hydro2Yr!$O41</f>
        <v>31.748891897020588</v>
      </c>
      <c r="C34" s="91">
        <f>Hydro5Yr!$O41</f>
        <v>60.411664043281725</v>
      </c>
      <c r="D34" s="91">
        <f>Hydro10Yr!$O41</f>
        <v>72.272304473479366</v>
      </c>
      <c r="E34" s="91">
        <f>Hydro25Yr!$O41</f>
        <v>78.88553394946328</v>
      </c>
      <c r="F34" s="91">
        <f>Hydro100Yr!$O41</f>
        <v>104.97410426815416</v>
      </c>
      <c r="G34" s="70"/>
      <c r="H34" s="70"/>
    </row>
    <row r="35" spans="1:8" x14ac:dyDescent="0.2">
      <c r="A35" s="90">
        <f>Hydro2Yr!$I42/60</f>
        <v>3.3</v>
      </c>
      <c r="B35" s="91">
        <f>Hydro2Yr!$O42</f>
        <v>29.829714023831016</v>
      </c>
      <c r="C35" s="91">
        <f>Hydro5Yr!$O42</f>
        <v>58.358223188937451</v>
      </c>
      <c r="D35" s="91">
        <f>Hydro10Yr!$O42</f>
        <v>72.02244917648315</v>
      </c>
      <c r="E35" s="91">
        <f>Hydro25Yr!$O42</f>
        <v>80.165393270353263</v>
      </c>
      <c r="F35" s="91">
        <f>Hydro100Yr!$O42</f>
        <v>107.0861981800157</v>
      </c>
      <c r="G35" s="70"/>
      <c r="H35" s="70"/>
    </row>
    <row r="36" spans="1:8" x14ac:dyDescent="0.2">
      <c r="A36" s="90">
        <f>Hydro2Yr!$I43/60</f>
        <v>3.4</v>
      </c>
      <c r="B36" s="91">
        <f>Hydro2Yr!$O43</f>
        <v>28.026547875424992</v>
      </c>
      <c r="C36" s="91">
        <f>Hydro5Yr!$O43</f>
        <v>55.963949980559306</v>
      </c>
      <c r="D36" s="91">
        <f>Hydro10Yr!$O43</f>
        <v>71.422475020933973</v>
      </c>
      <c r="E36" s="91">
        <f>Hydro25Yr!$O43</f>
        <v>81.162747410081352</v>
      </c>
      <c r="F36" s="91">
        <f>Hydro100Yr!$O43</f>
        <v>108.85608039706813</v>
      </c>
      <c r="G36" s="70"/>
      <c r="H36" s="70"/>
    </row>
    <row r="37" spans="1:8" x14ac:dyDescent="0.2">
      <c r="A37" s="90">
        <f>Hydro2Yr!$I44/60</f>
        <v>3.5</v>
      </c>
      <c r="B37" s="91">
        <f>Hydro2Yr!$O44</f>
        <v>26.332380698854902</v>
      </c>
      <c r="C37" s="91">
        <f>Hydro5Yr!$O44</f>
        <v>53.40182343740468</v>
      </c>
      <c r="D37" s="91">
        <f>Hydro10Yr!$O44</f>
        <v>70.478236185443478</v>
      </c>
      <c r="E37" s="91">
        <f>Hydro25Yr!$O44</f>
        <v>81.870365395512721</v>
      </c>
      <c r="F37" s="91">
        <f>Hydro100Yr!$O44</f>
        <v>110.27185657246265</v>
      </c>
      <c r="G37" s="70"/>
      <c r="H37" s="70"/>
    </row>
    <row r="38" spans="1:8" x14ac:dyDescent="0.2">
      <c r="A38" s="90">
        <f>Hydro2Yr!$I45/60</f>
        <v>3.6</v>
      </c>
      <c r="B38" s="91">
        <f>Hydro2Yr!$O45</f>
        <v>24.740623652669946</v>
      </c>
      <c r="C38" s="91">
        <f>Hydro5Yr!$O45</f>
        <v>50.925559648728346</v>
      </c>
      <c r="D38" s="91">
        <f>Hydro10Yr!$O45</f>
        <v>69.198945971524537</v>
      </c>
      <c r="E38" s="91">
        <f>Hydro25Yr!$O45</f>
        <v>82.283116885840059</v>
      </c>
      <c r="F38" s="91">
        <f>Hydro100Yr!$O45</f>
        <v>111.32401209967452</v>
      </c>
      <c r="G38" s="70"/>
      <c r="H38" s="70"/>
    </row>
    <row r="39" spans="1:8" x14ac:dyDescent="0.2">
      <c r="A39" s="90">
        <f>Hydro2Yr!$I46/60</f>
        <v>3.7</v>
      </c>
      <c r="B39" s="91">
        <f>Hydro2Yr!$O46</f>
        <v>23.245086182035546</v>
      </c>
      <c r="C39" s="91">
        <f>Hydro5Yr!$O46</f>
        <v>48.564121196649324</v>
      </c>
      <c r="D39" s="91">
        <f>Hydro10Yr!$O46</f>
        <v>67.597086905864572</v>
      </c>
      <c r="E39" s="91">
        <f>Hydro25Yr!$O46</f>
        <v>82.398009368354948</v>
      </c>
      <c r="F39" s="91">
        <f>Hydro100Yr!$O46</f>
        <v>112.00547605462809</v>
      </c>
      <c r="G39" s="70"/>
      <c r="H39" s="70"/>
    </row>
    <row r="40" spans="1:8" x14ac:dyDescent="0.2">
      <c r="A40" s="90">
        <f>Hydro2Yr!$I47/60</f>
        <v>3.8</v>
      </c>
      <c r="B40" s="91">
        <f>Hydro2Yr!$O47</f>
        <v>21.839951942842337</v>
      </c>
      <c r="C40" s="91">
        <f>Hydro5Yr!$O47</f>
        <v>46.312183584647904</v>
      </c>
      <c r="D40" s="91">
        <f>Hydro10Yr!$O47</f>
        <v>65.688288943511338</v>
      </c>
      <c r="E40" s="91">
        <f>Hydro25Yr!$O47</f>
        <v>82.214209854631946</v>
      </c>
      <c r="F40" s="91">
        <f>Hydro100Yr!$O47</f>
        <v>112.31166871525652</v>
      </c>
      <c r="G40" s="70"/>
      <c r="H40" s="70"/>
    </row>
    <row r="41" spans="1:8" x14ac:dyDescent="0.2">
      <c r="A41" s="90">
        <f>Hydro2Yr!$I48/60</f>
        <v>3.9</v>
      </c>
      <c r="B41" s="91">
        <f>Hydro2Yr!$O48</f>
        <v>20.519756181170404</v>
      </c>
      <c r="C41" s="91">
        <f>Hydro5Yr!$O48</f>
        <v>44.164669215225331</v>
      </c>
      <c r="D41" s="91">
        <f>Hydro10Yr!$O48</f>
        <v>63.491176960389538</v>
      </c>
      <c r="E41" s="91">
        <f>Hydro25Yr!$O48</f>
        <v>81.733050919824649</v>
      </c>
      <c r="F41" s="91">
        <f>Hydro100Yr!$O48</f>
        <v>112.24053233914455</v>
      </c>
      <c r="G41" s="70"/>
      <c r="H41" s="70"/>
    </row>
    <row r="42" spans="1:8" x14ac:dyDescent="0.2">
      <c r="A42" s="90">
        <f>Hydro2Yr!$I49/60</f>
        <v>4</v>
      </c>
      <c r="B42" s="91">
        <f>Hydro2Yr!$O49</f>
        <v>19.279364480134596</v>
      </c>
      <c r="C42" s="91">
        <f>Hydro5Yr!$O49</f>
        <v>42.116735941098064</v>
      </c>
      <c r="D42" s="91">
        <f>Hydro10Yr!$O49</f>
        <v>61.06370013007426</v>
      </c>
      <c r="E42" s="91">
        <f>Hydro25Yr!$O49</f>
        <v>80.958021041287878</v>
      </c>
      <c r="F42" s="91">
        <f>Hydro100Yr!$O49</f>
        <v>111.79254499241593</v>
      </c>
      <c r="G42" s="70"/>
      <c r="H42" s="70"/>
    </row>
    <row r="43" spans="1:8" x14ac:dyDescent="0.2">
      <c r="A43" s="90">
        <f>Hydro2Yr!$I50/60</f>
        <v>4.0999999999999996</v>
      </c>
      <c r="B43" s="91">
        <f>Hydro2Yr!$O50</f>
        <v>18.113952791454413</v>
      </c>
      <c r="C43" s="91">
        <f>Hydro5Yr!$O50</f>
        <v>40.163766147277634</v>
      </c>
      <c r="D43" s="91">
        <f>Hydro10Yr!$O50</f>
        <v>58.61584063068522</v>
      </c>
      <c r="E43" s="91">
        <f>Hydro25Yr!$O50</f>
        <v>79.894739306572546</v>
      </c>
      <c r="F43" s="91">
        <f>Hydro100Yr!$O50</f>
        <v>110.9707173369297</v>
      </c>
      <c r="G43" s="70"/>
      <c r="H43" s="70"/>
    </row>
    <row r="44" spans="1:8" x14ac:dyDescent="0.2">
      <c r="A44" s="90">
        <f>Hydro2Yr!$I51/60</f>
        <v>4.2</v>
      </c>
      <c r="B44" s="91">
        <f>Hydro2Yr!$O51</f>
        <v>17.018988674088714</v>
      </c>
      <c r="C44" s="91">
        <f>Hydro5Yr!$O51</f>
        <v>38.301356339418795</v>
      </c>
      <c r="D44" s="91">
        <f>Hydro10Yr!$O51</f>
        <v>56.266108433048025</v>
      </c>
      <c r="E44" s="91">
        <f>Hydro25Yr!$O51</f>
        <v>78.550914674164133</v>
      </c>
      <c r="F44" s="91">
        <f>Hydro100Yr!$O51</f>
        <v>109.78057239737649</v>
      </c>
      <c r="G44" s="70"/>
      <c r="H44" s="70"/>
    </row>
    <row r="45" spans="1:8" x14ac:dyDescent="0.2">
      <c r="A45" s="90">
        <f>Hydro2Yr!$I52/60</f>
        <v>4.3</v>
      </c>
      <c r="B45" s="91">
        <f>Hydro2Yr!$O52</f>
        <v>15.99021366696979</v>
      </c>
      <c r="C45" s="91">
        <f>Hydro5Yr!$O52</f>
        <v>36.525307214960286</v>
      </c>
      <c r="D45" s="91">
        <f>Hydro10Yr!$O52</f>
        <v>54.010569909701054</v>
      </c>
      <c r="E45" s="91">
        <f>Hydro25Yr!$O52</f>
        <v>76.936290082330814</v>
      </c>
      <c r="F45" s="91">
        <f>Hydro100Yr!$O52</f>
        <v>108.23010844424857</v>
      </c>
      <c r="G45" s="70"/>
      <c r="H45" s="70"/>
    </row>
    <row r="46" spans="1:8" x14ac:dyDescent="0.2">
      <c r="A46" s="90">
        <f>Hydro2Yr!$I53/60</f>
        <v>4.4000000000000004</v>
      </c>
      <c r="B46" s="91">
        <f>Hydro2Yr!$O53</f>
        <v>15.023626727281917</v>
      </c>
      <c r="C46" s="91">
        <f>Hydro5Yr!$O53</f>
        <v>34.831614194670408</v>
      </c>
      <c r="D46" s="91">
        <f>Hydro10Yr!$O53</f>
        <v>51.845449120439163</v>
      </c>
      <c r="E46" s="91">
        <f>Hydro25Yr!$O53</f>
        <v>75.062571811300799</v>
      </c>
      <c r="F46" s="91">
        <f>Hydro100Yr!$O53</f>
        <v>106.32974524212538</v>
      </c>
      <c r="G46" s="70"/>
      <c r="H46" s="70"/>
    </row>
    <row r="47" spans="1:8" x14ac:dyDescent="0.2">
      <c r="A47" s="90">
        <f>Hydro2Yr!$I54/60</f>
        <v>4.5</v>
      </c>
      <c r="B47" s="91">
        <f>Hydro2Yr!$O54</f>
        <v>14.115468669873778</v>
      </c>
      <c r="C47" s="91">
        <f>Hydro5Yr!$O54</f>
        <v>33.216458393248992</v>
      </c>
      <c r="D47" s="91">
        <f>Hydro10Yr!$O54</f>
        <v>49.767121491107481</v>
      </c>
      <c r="E47" s="91">
        <f>Hydro25Yr!$O54</f>
        <v>72.943344610904035</v>
      </c>
      <c r="F47" s="91">
        <f>Hydro100Yr!$O54</f>
        <v>104.09225402450882</v>
      </c>
      <c r="G47" s="70"/>
      <c r="H47" s="70"/>
    </row>
    <row r="48" spans="1:8" x14ac:dyDescent="0.2">
      <c r="A48" s="90">
        <f>Hydro2Yr!$I55/60</f>
        <v>4.5999999999999996</v>
      </c>
      <c r="B48" s="91">
        <f>Hydro2Yr!$O55</f>
        <v>13.262207547287495</v>
      </c>
      <c r="C48" s="91">
        <f>Hydro5Yr!$O55</f>
        <v>31.676198008625825</v>
      </c>
      <c r="D48" s="91">
        <f>Hydro10Yr!$O55</f>
        <v>47.772107745793058</v>
      </c>
      <c r="E48" s="91">
        <f>Hydro25Yr!$O55</f>
        <v>70.593973209016298</v>
      </c>
      <c r="F48" s="91">
        <f>Hydro100Yr!$O55</f>
        <v>101.53267166580613</v>
      </c>
      <c r="G48" s="70"/>
      <c r="H48" s="70"/>
    </row>
    <row r="49" spans="1:8" x14ac:dyDescent="0.2">
      <c r="A49" s="90">
        <f>Hydro2Yr!$I56/60</f>
        <v>4.7</v>
      </c>
      <c r="B49" s="91">
        <f>Hydro2Yr!$O56</f>
        <v>12.460524913545218</v>
      </c>
      <c r="C49" s="91">
        <f>Hydro5Yr!$O56</f>
        <v>30.207360110540865</v>
      </c>
      <c r="D49" s="91">
        <f>Hydro10Yr!$O56</f>
        <v>45.857068082256802</v>
      </c>
      <c r="E49" s="91">
        <f>Hydro25Yr!$O56</f>
        <v>68.176576176384856</v>
      </c>
      <c r="F49" s="91">
        <f>Hydro100Yr!$O56</f>
        <v>98.668199627260989</v>
      </c>
      <c r="G49" s="70"/>
      <c r="H49" s="70"/>
    </row>
    <row r="50" spans="1:8" x14ac:dyDescent="0.2">
      <c r="A50" s="90">
        <f>Hydro2Yr!$I57/60</f>
        <v>4.8</v>
      </c>
      <c r="B50" s="91">
        <f>Hydro2Yr!$O57</f>
        <v>11.7073029182715</v>
      </c>
      <c r="C50" s="91">
        <f>Hydro5Yr!$O57</f>
        <v>28.806632809891351</v>
      </c>
      <c r="D50" s="91">
        <f>Hydro10Yr!$O57</f>
        <v>44.018796580854648</v>
      </c>
      <c r="E50" s="91">
        <f>Hydro25Yr!$O57</f>
        <v>65.814362933734017</v>
      </c>
      <c r="F50" s="91">
        <f>Hydro100Yr!$O57</f>
        <v>95.558521774829799</v>
      </c>
      <c r="G50" s="70"/>
      <c r="H50" s="70"/>
    </row>
    <row r="51" spans="1:8" x14ac:dyDescent="0.2">
      <c r="A51" s="90">
        <f>Hydro2Yr!$I58/60</f>
        <v>4.9000000000000004</v>
      </c>
      <c r="B51" s="91">
        <f>Hydro2Yr!$O58</f>
        <v>10.999612180958453</v>
      </c>
      <c r="C51" s="91">
        <f>Hydro5Yr!$O58</f>
        <v>27.470857791189172</v>
      </c>
      <c r="D51" s="91">
        <f>Hydro10Yr!$O58</f>
        <v>42.254215837588312</v>
      </c>
      <c r="E51" s="91">
        <f>Hydro25Yr!$O58</f>
        <v>63.533996737630609</v>
      </c>
      <c r="F51" s="91">
        <f>Hydro100Yr!$O58</f>
        <v>92.368807789866992</v>
      </c>
      <c r="G51" s="70"/>
      <c r="H51" s="70"/>
    </row>
    <row r="52" spans="1:8" x14ac:dyDescent="0.2">
      <c r="A52" s="90">
        <f>Hydro2Yr!$I59/60</f>
        <v>5</v>
      </c>
      <c r="B52" s="91">
        <f>Hydro2Yr!$O59</f>
        <v>10.33470039821548</v>
      </c>
      <c r="C52" s="91">
        <f>Hydro5Yr!$O59</f>
        <v>26.1970231912914</v>
      </c>
      <c r="D52" s="91">
        <f>Hydro10Yr!$O59</f>
        <v>40.560371812300787</v>
      </c>
      <c r="E52" s="91">
        <f>Hydro25Yr!$O59</f>
        <v>61.332641714112256</v>
      </c>
      <c r="F52" s="91">
        <f>Hydro100Yr!$O59</f>
        <v>89.285565473959977</v>
      </c>
      <c r="G52" s="70"/>
      <c r="H52" s="70"/>
    </row>
    <row r="53" spans="1:8" x14ac:dyDescent="0.2">
      <c r="A53" s="90">
        <f>Hydro2Yr!$I60/60</f>
        <v>5.0999999999999996</v>
      </c>
      <c r="B53" s="91">
        <f>Hydro2Yr!$O60</f>
        <v>9.7099816396952772</v>
      </c>
      <c r="C53" s="91">
        <f>Hydro5Yr!$O60</f>
        <v>24.982256808346669</v>
      </c>
      <c r="D53" s="91">
        <f>Hydro10Yr!$O60</f>
        <v>38.934428883392158</v>
      </c>
      <c r="E53" s="91">
        <f>Hydro25Yr!$O60</f>
        <v>59.207560247876643</v>
      </c>
      <c r="F53" s="91">
        <f>Hydro100Yr!$O60</f>
        <v>86.305240835633327</v>
      </c>
      <c r="G53" s="70"/>
      <c r="H53" s="70"/>
    </row>
    <row r="54" spans="1:8" x14ac:dyDescent="0.2">
      <c r="A54" s="90">
        <f>Hydro2Yr!$I61/60</f>
        <v>5.2</v>
      </c>
      <c r="B54" s="91">
        <f>Hydro2Yr!$O61</f>
        <v>9.1230262910668998</v>
      </c>
      <c r="C54" s="91">
        <f>Hydro5Yr!$O61</f>
        <v>23.823819625645708</v>
      </c>
      <c r="D54" s="91">
        <f>Hydro10Yr!$O61</f>
        <v>37.37366510077689</v>
      </c>
      <c r="E54" s="91">
        <f>Hydro25Yr!$O61</f>
        <v>57.156109577770565</v>
      </c>
      <c r="F54" s="91">
        <f>Hydro100Yr!$O61</f>
        <v>83.42439851455093</v>
      </c>
      <c r="G54" s="70"/>
      <c r="H54" s="70"/>
    </row>
    <row r="55" spans="1:8" x14ac:dyDescent="0.2">
      <c r="A55" s="90">
        <f>Hydro2Yr!$I62/60</f>
        <v>5.3</v>
      </c>
      <c r="B55" s="91">
        <f>Hydro2Yr!$O62</f>
        <v>8.5715516049224814</v>
      </c>
      <c r="C55" s="91">
        <f>Hydro5Yr!$O62</f>
        <v>22.719099635773208</v>
      </c>
      <c r="D55" s="91">
        <f>Hydro10Yr!$O62</f>
        <v>35.875467629135883</v>
      </c>
      <c r="E55" s="91">
        <f>Hydro25Yr!$O62</f>
        <v>55.175738510239903</v>
      </c>
      <c r="F55" s="91">
        <f>Hydro100Yr!$O62</f>
        <v>80.639717821645291</v>
      </c>
      <c r="G55" s="70"/>
      <c r="H55" s="70"/>
    </row>
    <row r="56" spans="1:8" x14ac:dyDescent="0.2">
      <c r="A56" s="90">
        <f>Hydro2Yr!$I63/60</f>
        <v>5.4</v>
      </c>
      <c r="B56" s="91">
        <f>Hydro2Yr!$O63</f>
        <v>8.0534128228689994</v>
      </c>
      <c r="C56" s="91">
        <f>Hydro5Yr!$O63</f>
        <v>21.665605951136417</v>
      </c>
      <c r="D56" s="91">
        <f>Hydro10Yr!$O63</f>
        <v>34.437328373834639</v>
      </c>
      <c r="E56" s="91">
        <f>Hydro25Yr!$O63</f>
        <v>53.263984246653457</v>
      </c>
      <c r="F56" s="91">
        <f>Hydro100Yr!$O63</f>
        <v>77.947988911425711</v>
      </c>
      <c r="G56" s="70"/>
      <c r="H56" s="70"/>
    </row>
    <row r="57" spans="1:8" x14ac:dyDescent="0.2">
      <c r="A57" s="90">
        <f>Hydro2Yr!$I64/60</f>
        <v>5.5</v>
      </c>
      <c r="B57" s="91">
        <f>Hydro2Yr!$O64</f>
        <v>7.5665948342776632</v>
      </c>
      <c r="C57" s="91">
        <f>Hydro5Yr!$O64</f>
        <v>20.660963187590799</v>
      </c>
      <c r="D57" s="91">
        <f>Hydro10Yr!$O64</f>
        <v>33.056839782185172</v>
      </c>
      <c r="E57" s="91">
        <f>Hydro25Yr!$O64</f>
        <v>51.418469320555232</v>
      </c>
      <c r="F57" s="91">
        <f>Hydro100Yr!$O64</f>
        <v>75.346109082054099</v>
      </c>
      <c r="G57" s="70"/>
      <c r="H57" s="70"/>
    </row>
    <row r="58" spans="1:8" x14ac:dyDescent="0.2">
      <c r="A58" s="90">
        <f>Hydro2Yr!$I65/60</f>
        <v>5.6</v>
      </c>
      <c r="B58" s="91">
        <f>Hydro2Yr!$O65</f>
        <v>7.1092043392506827</v>
      </c>
      <c r="C58" s="91">
        <f>Hydro5Yr!$O65</f>
        <v>19.702906108499196</v>
      </c>
      <c r="D58" s="91">
        <f>Hydro10Yr!$O65</f>
        <v>31.731690813022887</v>
      </c>
      <c r="E58" s="91">
        <f>Hydro25Yr!$O65</f>
        <v>49.636898641036083</v>
      </c>
      <c r="F58" s="91">
        <f>Hydro100Yr!$O65</f>
        <v>72.831079198922708</v>
      </c>
      <c r="G58" s="70"/>
      <c r="H58" s="70"/>
    </row>
    <row r="59" spans="1:8" x14ac:dyDescent="0.2">
      <c r="A59" s="90">
        <f>Hydro2Yr!$I66/60</f>
        <v>5.7</v>
      </c>
      <c r="B59" s="91">
        <f>Hydro2Yr!$O66</f>
        <v>6.6794624853262086</v>
      </c>
      <c r="C59" s="91">
        <f>Hydro5Yr!$O66</f>
        <v>18.789274517148115</v>
      </c>
      <c r="D59" s="91">
        <f>Hydro10Yr!$O66</f>
        <v>30.459663067850606</v>
      </c>
      <c r="E59" s="91">
        <f>Hydro25Yr!$O66</f>
        <v>47.917056638548004</v>
      </c>
      <c r="F59" s="91">
        <f>Hydro100Yr!$O66</f>
        <v>70.400000237612019</v>
      </c>
      <c r="G59" s="70"/>
      <c r="H59" s="70"/>
    </row>
    <row r="60" spans="1:8" x14ac:dyDescent="0.2">
      <c r="A60" s="90">
        <f>Hydro2Yr!$I67/60</f>
        <v>5.8</v>
      </c>
      <c r="B60" s="91">
        <f>Hydro2Yr!$O67</f>
        <v>6.2756979492845275</v>
      </c>
      <c r="C60" s="91">
        <f>Hydro5Yr!$O67</f>
        <v>17.918008386004665</v>
      </c>
      <c r="D60" s="91">
        <f>Hydro10Yr!$O67</f>
        <v>29.23862707707373</v>
      </c>
      <c r="E60" s="91">
        <f>Hydro25Yr!$O67</f>
        <v>46.25680450961174</v>
      </c>
      <c r="F60" s="91">
        <f>Hydro100Yr!$O67</f>
        <v>68.05006994224361</v>
      </c>
      <c r="G60" s="70"/>
      <c r="H60" s="70"/>
    </row>
    <row r="61" spans="1:8" x14ac:dyDescent="0.2">
      <c r="A61" s="90">
        <f>Hydro2Yr!$I68/60</f>
        <v>5.9</v>
      </c>
      <c r="B61" s="91">
        <f>Hydro2Yr!$O68</f>
        <v>5.896340437149802</v>
      </c>
      <c r="C61" s="91">
        <f>Hydro5Yr!$O68</f>
        <v>17.087143211831911</v>
      </c>
      <c r="D61" s="91">
        <f>Hydro10Yr!$O68</f>
        <v>28.066538735108683</v>
      </c>
      <c r="E61" s="91">
        <f>Hydro25Yr!$O68</f>
        <v>44.65407755699065</v>
      </c>
      <c r="F61" s="91">
        <f>Hydro100Yr!$O68</f>
        <v>65.778579595375916</v>
      </c>
      <c r="G61" s="70"/>
      <c r="H61" s="70"/>
    </row>
    <row r="62" spans="1:8" x14ac:dyDescent="0.2">
      <c r="A62" s="90">
        <f>Hydro2Yr!$I69/60</f>
        <v>6</v>
      </c>
      <c r="B62" s="91">
        <f>Hydro2Yr!$O69</f>
        <v>5.5399145771079628</v>
      </c>
      <c r="C62" s="91">
        <f>Hydro5Yr!$O69</f>
        <v>16.294805586189177</v>
      </c>
      <c r="D62" s="91">
        <f>Hydro10Yr!$O69</f>
        <v>26.941435878397431</v>
      </c>
      <c r="E62" s="91">
        <f>Hydro25Yr!$O69</f>
        <v>43.106882622023846</v>
      </c>
      <c r="F62" s="91">
        <f>Hydro100Yr!$O69</f>
        <v>63.582910895720268</v>
      </c>
      <c r="G62" s="70"/>
      <c r="H62" s="70"/>
    </row>
    <row r="63" spans="1:8" x14ac:dyDescent="0.2">
      <c r="A63" s="90">
        <f>Hydro2Yr!$I70/60</f>
        <v>6.1</v>
      </c>
      <c r="B63" s="91">
        <f>Hydro2Yr!$O70</f>
        <v>5.2050341815895376</v>
      </c>
      <c r="C63" s="91">
        <f>Hydro5Yr!$O70</f>
        <v>15.539208971330174</v>
      </c>
      <c r="D63" s="91">
        <f>Hydro10Yr!$O70</f>
        <v>25.86143500059875</v>
      </c>
      <c r="E63" s="91">
        <f>Hydro25Yr!$O70</f>
        <v>41.613295605924733</v>
      </c>
      <c r="F63" s="91">
        <f>Hydro100Yr!$O70</f>
        <v>61.46053294007735</v>
      </c>
      <c r="G63" s="70"/>
      <c r="H63" s="70"/>
    </row>
    <row r="64" spans="1:8" x14ac:dyDescent="0.2">
      <c r="A64" s="90">
        <f>Hydro2Yr!$I71/60</f>
        <v>6.2</v>
      </c>
      <c r="B64" s="91">
        <f>Hydro2Yr!$O71</f>
        <v>4.8903968562018232</v>
      </c>
      <c r="C64" s="91">
        <f>Hydro5Yr!$O71</f>
        <v>14.818649671974363</v>
      </c>
      <c r="D64" s="91">
        <f>Hydro10Yr!$O71</f>
        <v>24.824728099457818</v>
      </c>
      <c r="E64" s="91">
        <f>Hydro25Yr!$O71</f>
        <v>40.171459076962911</v>
      </c>
      <c r="F64" s="91">
        <f>Hydro100Yr!$O71</f>
        <v>59.408999306016163</v>
      </c>
      <c r="G64" s="70"/>
      <c r="H64" s="70"/>
    </row>
    <row r="65" spans="1:8" x14ac:dyDescent="0.2">
      <c r="A65" s="90">
        <f>Hydro2Yr!$I72/60</f>
        <v>6.3</v>
      </c>
      <c r="B65" s="91">
        <f>Hydro2Yr!$O72</f>
        <v>4.5947789345439309</v>
      </c>
      <c r="C65" s="91">
        <f>Hydro5Yr!$O72</f>
        <v>14.131502993868846</v>
      </c>
      <c r="D65" s="91">
        <f>Hydro10Yr!$O72</f>
        <v>23.829579650075221</v>
      </c>
      <c r="E65" s="91">
        <f>Hydro25Yr!$O72</f>
        <v>38.779579960553441</v>
      </c>
      <c r="F65" s="91">
        <f>Hydro100Yr!$O72</f>
        <v>57.425945231931912</v>
      </c>
      <c r="G65" s="70"/>
      <c r="H65" s="70"/>
    </row>
    <row r="66" spans="1:8" x14ac:dyDescent="0.2">
      <c r="A66" s="90">
        <f>Hydro2Yr!$I73/60</f>
        <v>6.4</v>
      </c>
      <c r="B66" s="91">
        <f>Hydro2Yr!$O73</f>
        <v>4.3170307192053681</v>
      </c>
      <c r="C66" s="91">
        <f>Hydro5Yr!$O73</f>
        <v>13.476219580479293</v>
      </c>
      <c r="D66" s="91">
        <f>Hydro10Yr!$O73</f>
        <v>22.874323699508345</v>
      </c>
      <c r="E66" s="91">
        <f>Hydro25Yr!$O73</f>
        <v>37.435927309381036</v>
      </c>
      <c r="F66" s="91">
        <f>Hydro100Yr!$O73</f>
        <v>55.509084891232831</v>
      </c>
      <c r="G66" s="70"/>
      <c r="H66" s="70"/>
    </row>
    <row r="67" spans="1:8" x14ac:dyDescent="0.2">
      <c r="A67" s="90">
        <f>Hydro2Yr!$I74/60</f>
        <v>6.5</v>
      </c>
      <c r="B67" s="91">
        <f>Hydro2Yr!$O74</f>
        <v>4.0560720104399719</v>
      </c>
      <c r="C67" s="91">
        <f>Hydro5Yr!$O74</f>
        <v>12.851321919550031</v>
      </c>
      <c r="D67" s="91">
        <f>Hydro10Yr!$O74</f>
        <v>21.957361077841661</v>
      </c>
      <c r="E67" s="91">
        <f>Hydro25Yr!$O74</f>
        <v>36.138830150785907</v>
      </c>
      <c r="F67" s="91">
        <f>Hydro100Yr!$O74</f>
        <v>53.656208757513802</v>
      </c>
      <c r="G67" s="70"/>
      <c r="H67" s="70"/>
    </row>
    <row r="68" spans="1:8" x14ac:dyDescent="0.2">
      <c r="A68" s="90">
        <f>Hydro2Yr!$I75/60</f>
        <v>6.6</v>
      </c>
      <c r="B68" s="91">
        <f>Hydro2Yr!$O75</f>
        <v>3.8108879051254037</v>
      </c>
      <c r="C68" s="91">
        <f>Hydro5Yr!$O75</f>
        <v>12.255401011656206</v>
      </c>
      <c r="D68" s="91">
        <f>Hydro10Yr!$O75</f>
        <v>21.077156721056575</v>
      </c>
      <c r="E68" s="91">
        <f>Hydro25Yr!$O75</f>
        <v>34.886675408734384</v>
      </c>
      <c r="F68" s="91">
        <f>Hydro100Yr!$O75</f>
        <v>51.865181057679671</v>
      </c>
      <c r="G68" s="70"/>
      <c r="H68" s="70"/>
    </row>
    <row r="69" spans="1:8" x14ac:dyDescent="0.2">
      <c r="A69" s="90">
        <f>Hydro2Yr!$I76/60</f>
        <v>6.7</v>
      </c>
      <c r="B69" s="91">
        <f>Hydro2Yr!$O76</f>
        <v>3.5805248496699495</v>
      </c>
      <c r="C69" s="91">
        <f>Hydro5Yr!$O76</f>
        <v>11.6871131932366</v>
      </c>
      <c r="D69" s="91">
        <f>Hydro10Yr!$O76</f>
        <v>20.232237101219443</v>
      </c>
      <c r="E69" s="91">
        <f>Hydro25Yr!$O76</f>
        <v>33.677905897790247</v>
      </c>
      <c r="F69" s="91">
        <f>Hydro100Yr!$O76</f>
        <v>50.133937310082409</v>
      </c>
      <c r="G69" s="70"/>
      <c r="H69" s="70"/>
    </row>
    <row r="70" spans="1:8" x14ac:dyDescent="0.2">
      <c r="A70" s="90">
        <f>Hydro2Yr!$I77/60</f>
        <v>6.8</v>
      </c>
      <c r="B70" s="91">
        <f>Hydro2Yr!$O77</f>
        <v>3.3640869315158088</v>
      </c>
      <c r="C70" s="91">
        <f>Hydro5Yr!$O77</f>
        <v>11.145177106943677</v>
      </c>
      <c r="D70" s="91">
        <f>Hydro10Yr!$O77</f>
        <v>19.421187759685694</v>
      </c>
      <c r="E70" s="91">
        <f>Hydro25Yr!$O77</f>
        <v>32.51101838659158</v>
      </c>
      <c r="F70" s="91">
        <f>Hydro100Yr!$O77</f>
        <v>48.460481944834839</v>
      </c>
      <c r="G70" s="70"/>
      <c r="H70" s="70"/>
    </row>
    <row r="71" spans="1:8" x14ac:dyDescent="0.2">
      <c r="A71" s="90">
        <f>Hydro2Yr!$I78/60</f>
        <v>6.9</v>
      </c>
      <c r="B71" s="91">
        <f>Hydro2Yr!$O78</f>
        <v>3.1607323948159838</v>
      </c>
      <c r="C71" s="91">
        <f>Hydro5Yr!$O78</f>
        <v>10.628370812479616</v>
      </c>
      <c r="D71" s="91">
        <f>Hydro10Yr!$O78</f>
        <v>18.642650939190087</v>
      </c>
      <c r="E71" s="91">
        <f>Hydro25Yr!$O78</f>
        <v>31.384561728425247</v>
      </c>
      <c r="F71" s="91">
        <f>Hydro100Yr!$O78</f>
        <v>46.842886003556977</v>
      </c>
      <c r="G71" s="70"/>
      <c r="H71" s="70"/>
    </row>
    <row r="72" spans="1:8" x14ac:dyDescent="0.2">
      <c r="A72" s="90">
        <f>Hydro2Yr!$I79/60</f>
        <v>7</v>
      </c>
      <c r="B72" s="91">
        <f>Hydro2Yr!$O79</f>
        <v>2.9696703667338764</v>
      </c>
      <c r="C72" s="91">
        <f>Hydro5Yr!$O79</f>
        <v>10.135529031404159</v>
      </c>
      <c r="D72" s="91">
        <f>Hydro10Yr!$O79</f>
        <v>17.895323310859638</v>
      </c>
      <c r="E72" s="91">
        <f>Hydro25Yr!$O79</f>
        <v>30.297135056574295</v>
      </c>
      <c r="F72" s="91">
        <f>Hydro100Yr!$O79</f>
        <v>45.279284915904746</v>
      </c>
      <c r="G72" s="70"/>
      <c r="H72" s="70"/>
    </row>
    <row r="73" spans="1:8" x14ac:dyDescent="0.2">
      <c r="A73" s="90">
        <f>Hydro2Yr!$I80/60</f>
        <v>7.1</v>
      </c>
      <c r="B73" s="91">
        <f>Hydro2Yr!$O80</f>
        <v>2.79015778163363</v>
      </c>
      <c r="C73" s="91">
        <f>Hydro5Yr!$O80</f>
        <v>9.665540519701695</v>
      </c>
      <c r="D73" s="91">
        <f>Hydro10Yr!$O80</f>
        <v>17.177953792343491</v>
      </c>
      <c r="E73" s="91">
        <f>Hydro25Yr!$O80</f>
        <v>29.24738604219344</v>
      </c>
      <c r="F73" s="91">
        <f>Hydro100Yr!$O80</f>
        <v>43.767876350317039</v>
      </c>
      <c r="G73" s="70"/>
      <c r="H73" s="70"/>
    </row>
    <row r="74" spans="1:8" x14ac:dyDescent="0.2">
      <c r="A74" s="90">
        <f>Hydro2Yr!$I81/60</f>
        <v>7.2</v>
      </c>
      <c r="B74" s="91">
        <f>Hydro2Yr!$O81</f>
        <v>2.6214964911990628</v>
      </c>
      <c r="C74" s="91">
        <f>Hydro5Yr!$O81</f>
        <v>9.2173455621835103</v>
      </c>
      <c r="D74" s="91">
        <f>Hydro10Yr!$O81</f>
        <v>16.489341453407537</v>
      </c>
      <c r="E74" s="91">
        <f>Hydro25Yr!$O81</f>
        <v>28.234009212546752</v>
      </c>
      <c r="F74" s="91">
        <f>Hydro100Yr!$O81</f>
        <v>42.306918136504429</v>
      </c>
      <c r="G74" s="70"/>
      <c r="H74" s="70"/>
    </row>
    <row r="75" spans="1:8" x14ac:dyDescent="0.2">
      <c r="A75" s="90">
        <f>Hydro2Yr!$I82/60</f>
        <v>7.3</v>
      </c>
      <c r="B75" s="91">
        <f>Hydro2Yr!$O82</f>
        <v>2.4630305492420308</v>
      </c>
      <c r="C75" s="91">
        <f>Hydro5Yr!$O82</f>
        <v>8.7899335830756211</v>
      </c>
      <c r="D75" s="91">
        <f>Hydro10Yr!$O82</f>
        <v>15.828333505487368</v>
      </c>
      <c r="E75" s="91">
        <f>Hydro25Yr!$O82</f>
        <v>27.255744327515668</v>
      </c>
      <c r="F75" s="91">
        <f>Hydro100Yr!$O82</f>
        <v>40.894726257284411</v>
      </c>
      <c r="G75" s="70"/>
      <c r="H75" s="70"/>
    </row>
    <row r="76" spans="1:8" x14ac:dyDescent="0.2">
      <c r="A76" s="90">
        <f>Hydro2Yr!$I83/60</f>
        <v>7.4</v>
      </c>
      <c r="B76" s="91">
        <f>Hydro2Yr!$O83</f>
        <v>2.31414366064045</v>
      </c>
      <c r="C76" s="91">
        <f>Hydro5Yr!$O83</f>
        <v>8.3823408674045243</v>
      </c>
      <c r="D76" s="91">
        <f>Hydro10Yr!$O83</f>
        <v>15.193823371833949</v>
      </c>
      <c r="E76" s="91">
        <f>Hydro25Yr!$O83</f>
        <v>26.311374812358565</v>
      </c>
      <c r="F76" s="91">
        <f>Hydro100Yr!$O83</f>
        <v>39.529672907448642</v>
      </c>
      <c r="G76" s="70"/>
      <c r="H76" s="70"/>
    </row>
    <row r="77" spans="1:8" x14ac:dyDescent="0.2">
      <c r="A77" s="90">
        <f>Hydro2Yr!$I84/60</f>
        <v>7.5</v>
      </c>
      <c r="B77" s="91">
        <f>Hydro2Yr!$O84</f>
        <v>2.1742567844846303</v>
      </c>
      <c r="C77" s="91">
        <f>Hydro5Yr!$O84</f>
        <v>7.9936483880432929</v>
      </c>
      <c r="D77" s="91">
        <f>Hydro10Yr!$O84</f>
        <v>14.584748835021443</v>
      </c>
      <c r="E77" s="91">
        <f>Hydro25Yr!$O84</f>
        <v>25.399726244772793</v>
      </c>
      <c r="F77" s="91">
        <f>Hydro100Yr!$O84</f>
        <v>38.21018461742463</v>
      </c>
      <c r="G77" s="70"/>
      <c r="H77" s="70"/>
    </row>
    <row r="78" spans="1:8" x14ac:dyDescent="0.2">
      <c r="A78" s="90">
        <f>Hydro2Yr!$I85/60</f>
        <v>7.6</v>
      </c>
      <c r="B78" s="91">
        <f>Hydro2Yr!$O85</f>
        <v>2.0428258821101486</v>
      </c>
      <c r="C78" s="91">
        <f>Hydro5Yr!$O85</f>
        <v>7.6229797335183305</v>
      </c>
      <c r="D78" s="91">
        <f>Hydro10Yr!$O85</f>
        <v>14.000090258715696</v>
      </c>
      <c r="E78" s="91">
        <f>Hydro25Yr!$O85</f>
        <v>24.519664894377627</v>
      </c>
      <c r="F78" s="91">
        <f>Hydro100Yr!$O85</f>
        <v>36.934740439568863</v>
      </c>
      <c r="G78" s="70"/>
      <c r="H78" s="70"/>
    </row>
    <row r="79" spans="1:8" x14ac:dyDescent="0.2">
      <c r="A79" s="90">
        <f>Hydro2Yr!$I86/60</f>
        <v>7.7</v>
      </c>
      <c r="B79" s="91">
        <f>Hydro2Yr!$O86</f>
        <v>1.91933980125916</v>
      </c>
      <c r="C79" s="91">
        <f>Hydro5Yr!$O86</f>
        <v>7.2694991319045812</v>
      </c>
      <c r="D79" s="91">
        <f>Hydro10Yr!$O86</f>
        <v>13.438868880726794</v>
      </c>
      <c r="E79" s="91">
        <f>Hydro25Yr!$O86</f>
        <v>23.670096312801906</v>
      </c>
      <c r="F79" s="91">
        <f>Hydro100Yr!$O86</f>
        <v>35.701870195001149</v>
      </c>
      <c r="G79" s="70"/>
      <c r="H79" s="70"/>
    </row>
    <row r="80" spans="1:8" x14ac:dyDescent="0.2">
      <c r="A80" s="90">
        <f>Hydro2Yr!$I87/60</f>
        <v>7.8</v>
      </c>
      <c r="B80" s="91">
        <f>Hydro2Yr!$O87</f>
        <v>1.8033182881412682</v>
      </c>
      <c r="C80" s="91">
        <f>Hydro5Yr!$O87</f>
        <v>6.9324095663535195</v>
      </c>
      <c r="D80" s="91">
        <f>Hydro10Yr!$O87</f>
        <v>12.900145174487955</v>
      </c>
      <c r="E80" s="91">
        <f>Hydro25Yr!$O87</f>
        <v>22.849963972623033</v>
      </c>
      <c r="F80" s="91">
        <f>Hydro100Yr!$O87</f>
        <v>34.510152778958869</v>
      </c>
      <c r="G80" s="70"/>
      <c r="H80" s="70"/>
    </row>
    <row r="81" spans="1:8" x14ac:dyDescent="0.2">
      <c r="A81" s="90">
        <f>Hydro2Yr!$I88/60</f>
        <v>7.9</v>
      </c>
      <c r="B81" s="91">
        <f>Hydro2Yr!$O88</f>
        <v>1.6943101196626822</v>
      </c>
      <c r="C81" s="91">
        <f>Hydro5Yr!$O88</f>
        <v>6.6109509780048183</v>
      </c>
      <c r="D81" s="91">
        <f>Hydro10Yr!$O88</f>
        <v>12.383017276217736</v>
      </c>
      <c r="E81" s="91">
        <f>Hydro25Yr!$O88</f>
        <v>22.058247953464505</v>
      </c>
      <c r="F81" s="91">
        <f>Hydro100Yr!$O88</f>
        <v>33.358214522718036</v>
      </c>
      <c r="G81" s="70"/>
      <c r="H81" s="70"/>
    </row>
    <row r="82" spans="1:8" x14ac:dyDescent="0.2">
      <c r="A82" s="90">
        <f>Hydro2Yr!$I89/60</f>
        <v>8</v>
      </c>
      <c r="B82" s="91">
        <f>Hydro2Yr!$O89</f>
        <v>1.5918913485595889</v>
      </c>
      <c r="C82" s="91">
        <f>Hydro5Yr!$O89</f>
        <v>6.3043985522297659</v>
      </c>
      <c r="D82" s="91">
        <f>Hydro10Yr!$O89</f>
        <v>11.886619475132647</v>
      </c>
      <c r="E82" s="91">
        <f>Hydro25Yr!$O89</f>
        <v>21.293963673618283</v>
      </c>
      <c r="F82" s="91">
        <f>Hydro100Yr!$O89</f>
        <v>32.244727610193095</v>
      </c>
      <c r="G82" s="70"/>
      <c r="H82" s="70"/>
    </row>
    <row r="83" spans="1:8" x14ac:dyDescent="0.2">
      <c r="A83" s="90">
        <f>Hydro2Yr!$I90/60</f>
        <v>8.1</v>
      </c>
      <c r="B83" s="91">
        <f>Hydro2Yr!$O90</f>
        <v>1.4956636546108693</v>
      </c>
      <c r="C83" s="91">
        <f>Hydro5Yr!$O90</f>
        <v>6.0120610843421955</v>
      </c>
      <c r="D83" s="91">
        <f>Hydro10Yr!$O90</f>
        <v>11.410120764182512</v>
      </c>
      <c r="E83" s="91">
        <f>Hydro25Yr!$O90</f>
        <v>20.556160665614335</v>
      </c>
      <c r="F83" s="91">
        <f>Hydro100Yr!$O90</f>
        <v>31.168408547389856</v>
      </c>
      <c r="G83" s="70"/>
      <c r="H83" s="70"/>
    </row>
    <row r="84" spans="1:8" x14ac:dyDescent="0.2">
      <c r="A84" s="90">
        <f>Hydro2Yr!$I91/60</f>
        <v>8.1999999999999993</v>
      </c>
      <c r="B84" s="91">
        <f>Hydro2Yr!$O91</f>
        <v>1.4052527955177867</v>
      </c>
      <c r="C84" s="91">
        <f>Hydro5Yr!$O91</f>
        <v>5.7332794210921181</v>
      </c>
      <c r="D84" s="91">
        <f>Hydro10Yr!$O91</f>
        <v>10.952723448882507</v>
      </c>
      <c r="E84" s="91">
        <f>Hydro25Yr!$O91</f>
        <v>19.843921394214963</v>
      </c>
      <c r="F84" s="91">
        <f>Hydro100Yr!$O91</f>
        <v>30.128016682947781</v>
      </c>
      <c r="G84" s="70"/>
      <c r="H84" s="70"/>
    </row>
    <row r="85" spans="1:8" x14ac:dyDescent="0.2">
      <c r="A85" s="90">
        <f>Hydro2Yr!$I92/60</f>
        <v>8.3000000000000007</v>
      </c>
      <c r="B85" s="91">
        <f>Hydro2Yr!$O92</f>
        <v>1.3203071514259155</v>
      </c>
      <c r="C85" s="91">
        <f>Hydro5Yr!$O92</f>
        <v>5.4674249744278569</v>
      </c>
      <c r="D85" s="91">
        <f>Hydro10Yr!$O92</f>
        <v>10.51366181191295</v>
      </c>
      <c r="E85" s="91">
        <f>Hydro25Yr!$O92</f>
        <v>19.156360115363672</v>
      </c>
      <c r="F85" s="91">
        <f>Hydro100Yr!$O92</f>
        <v>29.122352778066148</v>
      </c>
      <c r="G85" s="70"/>
      <c r="H85" s="70"/>
    </row>
    <row r="86" spans="1:8" x14ac:dyDescent="0.2">
      <c r="A86" s="90">
        <f>Hydro2Yr!$I93/60</f>
        <v>8.4</v>
      </c>
      <c r="B86" s="91">
        <f>Hydro2Yr!$O93</f>
        <v>1.2404963574287766</v>
      </c>
      <c r="C86" s="91">
        <f>Hydro5Yr!$O93</f>
        <v>5.2138983041756735</v>
      </c>
      <c r="D86" s="91">
        <f>Hydro10Yr!$O93</f>
        <v>10.092200831251223</v>
      </c>
      <c r="E86" s="91">
        <f>Hydro25Yr!$O93</f>
        <v>18.492621774669832</v>
      </c>
      <c r="F86" s="91">
        <f>Hydro100Yr!$O93</f>
        <v>28.150257624165551</v>
      </c>
      <c r="G86" s="70"/>
      <c r="H86" s="70"/>
    </row>
    <row r="87" spans="1:8" x14ac:dyDescent="0.2">
      <c r="A87" s="90">
        <f>Hydro2Yr!$I94/60</f>
        <v>8.5</v>
      </c>
      <c r="B87" s="91">
        <f>Hydro2Yr!$O94</f>
        <v>1.1655100187347629</v>
      </c>
      <c r="C87" s="91">
        <f>Hydro5Yr!$O94</f>
        <v>4.9721277664410435</v>
      </c>
      <c r="D87" s="91">
        <f>Hydro10Yr!$O94</f>
        <v>9.6876349496898939</v>
      </c>
      <c r="E87" s="91">
        <f>Hydro25Yr!$O94</f>
        <v>17.851880944059008</v>
      </c>
      <c r="F87" s="91">
        <f>Hydro100Yr!$O94</f>
        <v>27.210610706691387</v>
      </c>
      <c r="G87" s="70"/>
      <c r="H87" s="70"/>
    </row>
    <row r="88" spans="1:8" x14ac:dyDescent="0.2">
      <c r="A88" s="90">
        <f>Hydro2Yr!$I95/60</f>
        <v>8.6</v>
      </c>
      <c r="B88" s="91">
        <f>Hydro2Yr!$O95</f>
        <v>1.0950565035005373</v>
      </c>
      <c r="C88" s="91">
        <f>Hydro5Yr!$O95</f>
        <v>4.7415682246841619</v>
      </c>
      <c r="D88" s="91">
        <f>Hydro10Yr!$O95</f>
        <v>9.2992868936812059</v>
      </c>
      <c r="E88" s="91">
        <f>Hydro25Yr!$O95</f>
        <v>17.233340795266837</v>
      </c>
      <c r="F88" s="91">
        <f>Hydro100Yr!$O95</f>
        <v>26.302328913519347</v>
      </c>
      <c r="G88" s="70"/>
      <c r="H88" s="70"/>
    </row>
    <row r="89" spans="1:8" x14ac:dyDescent="0.2">
      <c r="A89" s="90">
        <f>Hydro2Yr!$I96/60</f>
        <v>8.6999999999999993</v>
      </c>
      <c r="B89" s="91">
        <f>Hydro2Yr!$O96</f>
        <v>1.0288618086359971</v>
      </c>
      <c r="C89" s="91">
        <f>Hydro5Yr!$O96</f>
        <v>4.5216998205633496</v>
      </c>
      <c r="D89" s="91">
        <f>Hydro10Yr!$O96</f>
        <v>8.9265065395305037</v>
      </c>
      <c r="E89" s="91">
        <f>Hydro25Yr!$O96</f>
        <v>16.636232108899634</v>
      </c>
      <c r="F89" s="91">
        <f>Hydro100Yr!$O96</f>
        <v>25.424365286473773</v>
      </c>
      <c r="G89" s="70"/>
      <c r="H89" s="70"/>
    </row>
    <row r="90" spans="1:8" x14ac:dyDescent="0.2">
      <c r="A90" s="90">
        <f>Hydro2Yr!$I97/60</f>
        <v>8.8000000000000007</v>
      </c>
      <c r="B90" s="91">
        <f>Hydro2Yr!$O97</f>
        <v>0.9666684941698197</v>
      </c>
      <c r="C90" s="91">
        <f>Hydro5Yr!$O97</f>
        <v>4.3120268017749543</v>
      </c>
      <c r="D90" s="91">
        <f>Hydro10Yr!$O97</f>
        <v>8.5686698250405051</v>
      </c>
      <c r="E90" s="91">
        <f>Hydro25Yr!$O97</f>
        <v>16.059812317829685</v>
      </c>
      <c r="F90" s="91">
        <f>Hydro100Yr!$O97</f>
        <v>24.575707814519973</v>
      </c>
      <c r="G90" s="70"/>
      <c r="H90" s="70"/>
    </row>
    <row r="91" spans="1:8" x14ac:dyDescent="0.2">
      <c r="A91" s="90">
        <f>Hydro2Yr!$I98/60</f>
        <v>8.9</v>
      </c>
      <c r="B91" s="91">
        <f>Hydro2Yr!$O98</f>
        <v>0.90823468203118873</v>
      </c>
      <c r="C91" s="91">
        <f>Hydro5Yr!$O98</f>
        <v>4.1120764042468076</v>
      </c>
      <c r="D91" s="91">
        <f>Hydro10Yr!$O98</f>
        <v>8.2251777047845422</v>
      </c>
      <c r="E91" s="91">
        <f>Hydro25Yr!$O98</f>
        <v>15.503364583735269</v>
      </c>
      <c r="F91" s="91">
        <f>Hydro100Yr!$O98</f>
        <v>23.755378267239539</v>
      </c>
      <c r="G91" s="70"/>
      <c r="H91" s="70"/>
    </row>
    <row r="92" spans="1:8" x14ac:dyDescent="0.2">
      <c r="A92" s="90">
        <f>Hydro2Yr!$I99/60</f>
        <v>9</v>
      </c>
      <c r="B92" s="91">
        <f>Hydro2Yr!$O99</f>
        <v>0.85333311535379452</v>
      </c>
      <c r="C92" s="91">
        <f>Hydro5Yr!$O99</f>
        <v>3.9213977861647424</v>
      </c>
      <c r="D92" s="91">
        <f>Hydro10Yr!$O99</f>
        <v>7.895455147259673</v>
      </c>
      <c r="E92" s="91">
        <f>Hydro25Yr!$O99</f>
        <v>14.966196905637226</v>
      </c>
      <c r="F92" s="91">
        <f>Hydro100Yr!$O99</f>
        <v>22.962431067243681</v>
      </c>
      <c r="G92" s="70"/>
      <c r="H92" s="70"/>
    </row>
    <row r="93" spans="1:8" x14ac:dyDescent="0.2">
      <c r="A93" s="90">
        <f>Hydro2Yr!$I100/60</f>
        <v>9.1</v>
      </c>
      <c r="B93" s="91">
        <f>Hydro2Yr!$O100</f>
        <v>0.8017502746436721</v>
      </c>
      <c r="C93" s="91">
        <f>Hydro5Yr!$O100</f>
        <v>3.7395610114288145</v>
      </c>
      <c r="D93" s="91">
        <f>Hydro10Yr!$O100</f>
        <v>7.5789501722409502</v>
      </c>
      <c r="E93" s="91">
        <f>Hydro25Yr!$O100</f>
        <v>14.447641259323285</v>
      </c>
      <c r="F93" s="91">
        <f>Hydro100Yr!$O100</f>
        <v>22.195952200225211</v>
      </c>
      <c r="G93" s="70"/>
      <c r="H93" s="70"/>
    </row>
    <row r="94" spans="1:8" x14ac:dyDescent="0.2">
      <c r="A94" s="90">
        <f>Hydro2Yr!$I101/60</f>
        <v>9.1999999999999993</v>
      </c>
      <c r="B94" s="91">
        <f>Hydro2Yr!$O101</f>
        <v>0.75328554737348363</v>
      </c>
      <c r="C94" s="91">
        <f>Hydro5Yr!$O101</f>
        <v>3.5661560802469943</v>
      </c>
      <c r="D94" s="91">
        <f>Hydro10Yr!$O101</f>
        <v>7.2751329267252451</v>
      </c>
      <c r="E94" s="91">
        <f>Hydro25Yr!$O101</f>
        <v>13.947052766590151</v>
      </c>
      <c r="F94" s="91">
        <f>Hydro100Yr!$O101</f>
        <v>21.455058161392635</v>
      </c>
      <c r="G94" s="70"/>
      <c r="H94" s="70"/>
    </row>
    <row r="95" spans="1:8" x14ac:dyDescent="0.2">
      <c r="A95" s="90">
        <f>Hydro2Yr!$I102/60</f>
        <v>9.3000000000000007</v>
      </c>
      <c r="B95" s="91">
        <f>Hydro2Yr!$O102</f>
        <v>0.7077504477737272</v>
      </c>
      <c r="C95" s="91">
        <f>Hydro5Yr!$O102</f>
        <v>3.4007920046806497</v>
      </c>
      <c r="D95" s="91">
        <f>Hydro10Yr!$O102</f>
        <v>6.9834947979176585</v>
      </c>
      <c r="E95" s="91">
        <f>Hydro25Yr!$O102</f>
        <v>13.463808893269892</v>
      </c>
      <c r="F95" s="91">
        <f>Hydro100Yr!$O102</f>
        <v>20.738894937071912</v>
      </c>
      <c r="G95" s="70"/>
      <c r="H95" s="70"/>
    </row>
    <row r="96" spans="1:8" x14ac:dyDescent="0.2">
      <c r="A96" s="90">
        <f>Hydro2Yr!$I103/60</f>
        <v>9.4</v>
      </c>
      <c r="B96" s="91">
        <f>Hydro2Yr!$O103</f>
        <v>0.6649678837865155</v>
      </c>
      <c r="C96" s="91">
        <f>Hydro5Yr!$O103</f>
        <v>3.2430959270573498</v>
      </c>
      <c r="D96" s="91">
        <f>Hydro10Yr!$O103</f>
        <v>6.7035475617756841</v>
      </c>
      <c r="E96" s="91">
        <f>Hydro25Yr!$O103</f>
        <v>12.997308675043643</v>
      </c>
      <c r="F96" s="91">
        <f>Hydro100Yr!$O103</f>
        <v>20.046637020302036</v>
      </c>
      <c r="G96" s="70"/>
      <c r="H96" s="70"/>
    </row>
    <row r="97" spans="1:8" x14ac:dyDescent="0.2">
      <c r="A97" s="90">
        <f>Hydro2Yr!$I104/60</f>
        <v>9.5</v>
      </c>
      <c r="B97" s="91">
        <f>Hydro2Yr!$O104</f>
        <v>0.62477146833100394</v>
      </c>
      <c r="C97" s="91">
        <f>Hydro5Yr!$O104</f>
        <v>3.0927122792632042</v>
      </c>
      <c r="D97" s="91">
        <f>Hydro10Yr!$O104</f>
        <v>6.4348225656856251</v>
      </c>
      <c r="E97" s="91">
        <f>Hydro25Yr!$O104</f>
        <v>12.546971970079516</v>
      </c>
      <c r="F97" s="91">
        <f>Hydro100Yr!$O104</f>
        <v>19.377486459289766</v>
      </c>
      <c r="G97" s="70"/>
      <c r="H97" s="70"/>
    </row>
    <row r="98" spans="1:8" x14ac:dyDescent="0.2">
      <c r="A98" s="90">
        <f>Hydro2Yr!$I105/60</f>
        <v>9.6</v>
      </c>
      <c r="B98" s="91">
        <f>Hydro2Yr!$O105</f>
        <v>0.58700487220191</v>
      </c>
      <c r="C98" s="91">
        <f>Hydro5Yr!$O105</f>
        <v>2.9493019810191594</v>
      </c>
      <c r="D98" s="91">
        <f>Hydro10Yr!$O105</f>
        <v>6.1768699439030659</v>
      </c>
      <c r="E98" s="91">
        <f>Hydro25Yr!$O105</f>
        <v>12.11223873756561</v>
      </c>
      <c r="F98" s="91">
        <f>Hydro100Yr!$O105</f>
        <v>18.730671937626632</v>
      </c>
      <c r="G98" s="70"/>
      <c r="H98" s="70"/>
    </row>
    <row r="99" spans="1:8" x14ac:dyDescent="0.2">
      <c r="A99" s="90">
        <f>Hydro2Yr!$I106/60</f>
        <v>9.6999999999999993</v>
      </c>
      <c r="B99" s="91">
        <f>Hydro2Yr!$O106</f>
        <v>0.55152121608444704</v>
      </c>
      <c r="C99" s="91">
        <f>Hydro5Yr!$O106</f>
        <v>2.8125416753335366</v>
      </c>
      <c r="D99" s="91">
        <f>Hydro10Yr!$O106</f>
        <v>5.929257864443982</v>
      </c>
      <c r="E99" s="91">
        <f>Hydro25Yr!$O106</f>
        <v>11.692568341240587</v>
      </c>
      <c r="F99" s="91">
        <f>Hydro100Yr!$O106</f>
        <v>18.105447885207948</v>
      </c>
      <c r="G99" s="70"/>
      <c r="H99" s="70"/>
    </row>
    <row r="100" spans="1:8" x14ac:dyDescent="0.2">
      <c r="A100" s="90">
        <f>Hydro2Yr!$I107/60</f>
        <v>9.8000000000000007</v>
      </c>
      <c r="B100" s="91">
        <f>Hydro2Yr!$O107</f>
        <v>0.51818249932113114</v>
      </c>
      <c r="C100" s="91">
        <f>Hydro5Yr!$O107</f>
        <v>2.6821229994069529</v>
      </c>
      <c r="D100" s="91">
        <f>Hydro10Yr!$O107</f>
        <v>5.6915718061656628</v>
      </c>
      <c r="E100" s="91">
        <f>Hydro25Yr!$O107</f>
        <v>11.287438877055994</v>
      </c>
      <c r="F100" s="91">
        <f>Hydro100Yr!$O107</f>
        <v>17.501093618829213</v>
      </c>
      <c r="G100" s="70"/>
      <c r="H100" s="70"/>
    </row>
    <row r="101" spans="1:8" x14ac:dyDescent="0.2">
      <c r="A101" s="90">
        <f>Hydro2Yr!$I108/60</f>
        <v>9.9</v>
      </c>
      <c r="B101" s="91">
        <f>Hydro2Yr!$O108</f>
        <v>0.48685906320887734</v>
      </c>
      <c r="C101" s="91">
        <f>Hydro5Yr!$O108</f>
        <v>2.5577518893456581</v>
      </c>
      <c r="D101" s="91">
        <f>Hydro10Yr!$O108</f>
        <v>5.4634138648273591</v>
      </c>
      <c r="E101" s="91">
        <f>Hydro25Yr!$O108</f>
        <v>10.896346524133914</v>
      </c>
      <c r="F101" s="91">
        <f>Hydro100Yr!$O108</f>
        <v>16.916912511469036</v>
      </c>
      <c r="G101" s="70"/>
      <c r="H101" s="70"/>
    </row>
    <row r="102" spans="1:8" x14ac:dyDescent="0.2">
      <c r="A102" s="90">
        <f>Hydro2Yr!$I109/60</f>
        <v>10</v>
      </c>
      <c r="B102" s="91">
        <f>Hydro2Yr!$O109</f>
        <v>0.45742908673905397</v>
      </c>
      <c r="C102" s="91">
        <f>Hydro5Yr!$O109</f>
        <v>2.4391479171155885</v>
      </c>
      <c r="D102" s="91">
        <f>Hydro10Yr!$O109</f>
        <v>5.2444020869687673</v>
      </c>
      <c r="E102" s="91">
        <f>Hydro25Yr!$O109</f>
        <v>10.518804918213009</v>
      </c>
      <c r="F102" s="91">
        <f>Hydro100Yr!$O109</f>
        <v>16.352231189301097</v>
      </c>
      <c r="G102" s="70"/>
      <c r="H102" s="70"/>
    </row>
    <row r="103" spans="1:8" x14ac:dyDescent="0.2">
      <c r="A103" s="90">
        <f>Hydro2Yr!$I110/60</f>
        <v>10.1</v>
      </c>
      <c r="B103" s="91">
        <f>Hydro2Yr!$O110</f>
        <v>0.42977811281938455</v>
      </c>
      <c r="C103" s="91">
        <f>Hydro5Yr!$O110</f>
        <v>2.3260436582421349</v>
      </c>
      <c r="D103" s="91">
        <f>Hydro10Yr!$O110</f>
        <v>5.0341698304914084</v>
      </c>
      <c r="E103" s="91">
        <f>Hydro25Yr!$O110</f>
        <v>10.15434454680365</v>
      </c>
      <c r="F103" s="91">
        <f>Hydro100Yr!$O110</f>
        <v>15.806398755509763</v>
      </c>
      <c r="G103" s="70"/>
      <c r="H103" s="70"/>
    </row>
    <row r="104" spans="1:8" x14ac:dyDescent="0.2">
      <c r="A104" s="90">
        <f>Hydro2Yr!$I111/60</f>
        <v>10.199999999999999</v>
      </c>
      <c r="B104" s="91">
        <f>Hydro2Yr!$O111</f>
        <v>0.40379860313509408</v>
      </c>
      <c r="C104" s="91">
        <f>Hydro5Yr!$O111</f>
        <v>2.2181840888299269</v>
      </c>
      <c r="D104" s="91">
        <f>Hydro10Yr!$O111</f>
        <v>4.8323651508723167</v>
      </c>
      <c r="E104" s="91">
        <f>Hydro25Yr!$O111</f>
        <v>9.8025121653000511</v>
      </c>
      <c r="F104" s="91">
        <f>Hydro100Yr!$O111</f>
        <v>15.278786040014323</v>
      </c>
      <c r="G104" s="70"/>
      <c r="H104" s="70"/>
    </row>
    <row r="105" spans="1:8" x14ac:dyDescent="0.2">
      <c r="A105" s="90">
        <f>Hydro2Yr!$I112/60</f>
        <v>10.3</v>
      </c>
      <c r="B105" s="91">
        <f>Hydro2Yr!$O112</f>
        <v>0.37938951991809938</v>
      </c>
      <c r="C105" s="91">
        <f>Hydro5Yr!$O112</f>
        <v>2.1153260105430309</v>
      </c>
      <c r="D105" s="91">
        <f>Hydro10Yr!$O112</f>
        <v>4.6386502119825623</v>
      </c>
      <c r="E105" s="91">
        <f>Hydro25Yr!$O112</f>
        <v>9.4628702333231391</v>
      </c>
      <c r="F105" s="91">
        <f>Hydro100Yr!$O112</f>
        <v>14.768784874237337</v>
      </c>
      <c r="G105" s="70"/>
      <c r="H105" s="70"/>
    </row>
    <row r="106" spans="1:8" x14ac:dyDescent="0.2">
      <c r="A106" s="90">
        <f>Hydro2Yr!$I113/60</f>
        <v>10.4</v>
      </c>
      <c r="B106" s="91">
        <f>Hydro2Yr!$O113</f>
        <v>0.3564559329976954</v>
      </c>
      <c r="C106" s="91">
        <f>Hydro5Yr!$O113</f>
        <v>2.0172375022490643</v>
      </c>
      <c r="D106" s="91">
        <f>Hydro10Yr!$O113</f>
        <v>4.4527007205243461</v>
      </c>
      <c r="E106" s="91">
        <f>Hydro25Yr!$O113</f>
        <v>9.1349963705933632</v>
      </c>
      <c r="F106" s="91">
        <f>Hydro100Yr!$O113</f>
        <v>14.275807390080924</v>
      </c>
      <c r="G106" s="70"/>
      <c r="H106" s="70"/>
    </row>
    <row r="107" spans="1:8" x14ac:dyDescent="0.2">
      <c r="A107" s="90">
        <f>Hydro2Yr!$I114/60</f>
        <v>10.5</v>
      </c>
      <c r="B107" s="91">
        <f>Hydro2Yr!$O114</f>
        <v>0.3349086506044941</v>
      </c>
      <c r="C107" s="91">
        <f>Hydro5Yr!$O114</f>
        <v>1.923697397090776</v>
      </c>
      <c r="D107" s="91">
        <f>Hydro10Yr!$O114</f>
        <v>4.2742053831397069</v>
      </c>
      <c r="E107" s="91">
        <f>Hydro25Yr!$O114</f>
        <v>8.8184828316565458</v>
      </c>
      <c r="F107" s="91">
        <f>Hydro100Yr!$O114</f>
        <v>13.799285342302968</v>
      </c>
      <c r="G107" s="70"/>
      <c r="H107" s="70"/>
    </row>
    <row r="108" spans="1:8" x14ac:dyDescent="0.2">
      <c r="A108" s="90">
        <f>Hydro2Yr!$I115/60</f>
        <v>10.6</v>
      </c>
      <c r="B108" s="91">
        <f>Hydro2Yr!$O115</f>
        <v>0.31466387249177352</v>
      </c>
      <c r="C108" s="91">
        <f>Hydro5Yr!$O115</f>
        <v>1.8344947838060353</v>
      </c>
      <c r="D108" s="91">
        <f>Hydro10Yr!$O115</f>
        <v>4.1028653852822004</v>
      </c>
      <c r="E108" s="91">
        <f>Hydro25Yr!$O115</f>
        <v>8.5129359988098141</v>
      </c>
      <c r="F108" s="91">
        <f>Hydro100Yr!$O115</f>
        <v>13.338669453512297</v>
      </c>
      <c r="G108" s="70"/>
      <c r="H108" s="70"/>
    </row>
    <row r="109" spans="1:8" x14ac:dyDescent="0.2">
      <c r="A109" s="90">
        <f>Hydro2Yr!$I116/60</f>
        <v>10.7</v>
      </c>
      <c r="B109" s="91">
        <f>Hydro2Yr!$O116</f>
        <v>0.29564286402517498</v>
      </c>
      <c r="C109" s="91">
        <f>Hydro5Yr!$O116</f>
        <v>1.7494285311718125</v>
      </c>
      <c r="D109" s="91">
        <f>Hydro10Yr!$O116</f>
        <v>3.9383938909789755</v>
      </c>
      <c r="E109" s="91">
        <f>Hydro25Yr!$O116</f>
        <v>8.2179758925967814</v>
      </c>
      <c r="F109" s="91">
        <f>Hydro100Yr!$O116</f>
        <v>12.893428781027653</v>
      </c>
      <c r="G109" s="70"/>
      <c r="H109" s="70"/>
    </row>
    <row r="110" spans="1:8" x14ac:dyDescent="0.2">
      <c r="A110" s="90">
        <f>Hydro2Yr!$I117/60</f>
        <v>10.8</v>
      </c>
      <c r="B110" s="91">
        <f>Hydro2Yr!$O117</f>
        <v>0.277771649973236</v>
      </c>
      <c r="C110" s="91">
        <f>Hydro5Yr!$O117</f>
        <v>1.6683068344998642</v>
      </c>
      <c r="D110" s="91">
        <f>Hydro10Yr!$O117</f>
        <v>3.7805155626458933</v>
      </c>
      <c r="E110" s="91">
        <f>Hydro25Yr!$O117</f>
        <v>7.9332356992633093</v>
      </c>
      <c r="F110" s="91">
        <f>Hydro100Yr!$O117</f>
        <v>12.463050104870703</v>
      </c>
      <c r="G110" s="70"/>
      <c r="H110" s="70"/>
    </row>
    <row r="111" spans="1:8" x14ac:dyDescent="0.2">
      <c r="A111" s="90">
        <f>Hydro2Yr!$I118/60</f>
        <v>10.9</v>
      </c>
      <c r="B111" s="91">
        <f>Hydro2Yr!$O118</f>
        <v>0.26098072680788226</v>
      </c>
      <c r="C111" s="91">
        <f>Hydro5Yr!$O118</f>
        <v>1.5909467831616255</v>
      </c>
      <c r="D111" s="91">
        <f>Hydro10Yr!$O118</f>
        <v>3.6289661001518354</v>
      </c>
      <c r="E111" s="91">
        <f>Hydro25Yr!$O118</f>
        <v>7.6583613145862826</v>
      </c>
      <c r="F111" s="91">
        <f>Hydro100Yr!$O118</f>
        <v>12.04703733618774</v>
      </c>
      <c r="G111" s="70"/>
      <c r="H111" s="70"/>
    </row>
    <row r="112" spans="1:8" x14ac:dyDescent="0.2">
      <c r="A112" s="90">
        <f>Hydro2Yr!$I119/60</f>
        <v>11</v>
      </c>
      <c r="B112" s="91">
        <f>Hydro2Yr!$O119</f>
        <v>0.24520479239595971</v>
      </c>
      <c r="C112" s="91">
        <f>Hydro5Yr!$O119</f>
        <v>1.5171739481671034</v>
      </c>
      <c r="D112" s="91">
        <f>Hydro10Yr!$O119</f>
        <v>3.4834917983605118</v>
      </c>
      <c r="E112" s="91">
        <f>Hydro25Yr!$O119</f>
        <v>7.3930109035078946</v>
      </c>
      <c r="F112" s="91">
        <f>Hydro100Yr!$O119</f>
        <v>11.644910945417973</v>
      </c>
      <c r="G112" s="70"/>
      <c r="H112" s="70"/>
    </row>
    <row r="113" spans="1:8" x14ac:dyDescent="0.2">
      <c r="A113" s="90">
        <f>Hydro2Yr!$I120/60</f>
        <v>11.1</v>
      </c>
      <c r="B113" s="91">
        <f>Hydro2Yr!$O120</f>
        <v>0.23038249203055583</v>
      </c>
      <c r="C113" s="91">
        <f>Hydro5Yr!$O120</f>
        <v>1.4468219888679432</v>
      </c>
      <c r="D113" s="91">
        <f>Hydro10Yr!$O120</f>
        <v>3.343849122409059</v>
      </c>
      <c r="E113" s="91">
        <f>Hydro25Yr!$O120</f>
        <v>7.1368544750280289</v>
      </c>
      <c r="F113" s="91">
        <f>Hydro100Yr!$O120</f>
        <v>11.256207409549445</v>
      </c>
      <c r="G113" s="70"/>
      <c r="H113" s="70"/>
    </row>
    <row r="114" spans="1:8" x14ac:dyDescent="0.2">
      <c r="A114" s="90">
        <f>Hydro2Yr!$I121/60</f>
        <v>11.2</v>
      </c>
      <c r="B114" s="91">
        <f>Hydro2Yr!$O121</f>
        <v>0.21645617981438653</v>
      </c>
      <c r="C114" s="91">
        <f>Hydro5Yr!$O121</f>
        <v>1.379732277897795</v>
      </c>
      <c r="D114" s="91">
        <f>Hydro10Yr!$O121</f>
        <v>3.2098043000124994</v>
      </c>
      <c r="E114" s="91">
        <f>Hydro25Yr!$O121</f>
        <v>6.8895734718258952</v>
      </c>
      <c r="F114" s="91">
        <f>Hydro100Yr!$O121</f>
        <v>10.880478677825399</v>
      </c>
      <c r="G114" s="70"/>
      <c r="H114" s="70"/>
    </row>
    <row r="115" spans="1:8" x14ac:dyDescent="0.2">
      <c r="A115" s="90">
        <f>Hydro2Yr!$I122/60</f>
        <v>11.3</v>
      </c>
      <c r="B115" s="91">
        <f>Hydro2Yr!$O122</f>
        <v>0.20337169446723302</v>
      </c>
      <c r="C115" s="91">
        <f>Hydro5Yr!$O122</f>
        <v>1.315753543504371</v>
      </c>
      <c r="D115" s="91">
        <f>Hydro10Yr!$O122</f>
        <v>3.0811329301114188</v>
      </c>
      <c r="E115" s="91">
        <f>Hydro25Yr!$O122</f>
        <v>6.650860374100688</v>
      </c>
      <c r="F115" s="91">
        <f>Hydro100Yr!$O122</f>
        <v>10.517291655285133</v>
      </c>
      <c r="G115" s="70"/>
      <c r="H115" s="70"/>
    </row>
    <row r="116" spans="1:8" x14ac:dyDescent="0.2">
      <c r="A116" s="90">
        <f>Hydro2Yr!$I123/60</f>
        <v>11.4</v>
      </c>
      <c r="B116" s="91">
        <f>Hydro2Yr!$O123</f>
        <v>0.1910781486855232</v>
      </c>
      <c r="C116" s="91">
        <f>Hydro5Yr!$O123</f>
        <v>1.2547415284666936</v>
      </c>
      <c r="D116" s="91">
        <f>Hydro10Yr!$O123</f>
        <v>2.9576196072078322</v>
      </c>
      <c r="E116" s="91">
        <f>Hydro25Yr!$O123</f>
        <v>6.4204183171385445</v>
      </c>
      <c r="F116" s="91">
        <f>Hydro100Yr!$O123</f>
        <v>10.166227703544182</v>
      </c>
      <c r="G116" s="70"/>
      <c r="H116" s="70"/>
    </row>
    <row r="117" spans="1:8" x14ac:dyDescent="0.2">
      <c r="A117" s="90">
        <f>Hydro2Yr!$I124/60</f>
        <v>11.5</v>
      </c>
      <c r="B117" s="91">
        <f>Hydro2Yr!$O124</f>
        <v>0.17952773123483734</v>
      </c>
      <c r="C117" s="91">
        <f>Hydro5Yr!$O124</f>
        <v>1.1965586648284798</v>
      </c>
      <c r="D117" s="91">
        <f>Hydro10Yr!$O124</f>
        <v>2.8390575607602506</v>
      </c>
      <c r="E117" s="91">
        <f>Hydro25Yr!$O124</f>
        <v>6.1979607221301825</v>
      </c>
      <c r="F117" s="91">
        <f>Hydro100Yr!$O124</f>
        <v>9.826882158238222</v>
      </c>
      <c r="G117" s="70"/>
      <c r="H117" s="70"/>
    </row>
    <row r="118" spans="1:8" x14ac:dyDescent="0.2">
      <c r="A118" s="90">
        <f>Hydro2Yr!$I125/60</f>
        <v>11.6</v>
      </c>
      <c r="B118" s="91">
        <f>Hydro2Yr!$O125</f>
        <v>0.16867552100566199</v>
      </c>
      <c r="C118" s="91">
        <f>Hydro5Yr!$O125</f>
        <v>1.1410737637142929</v>
      </c>
      <c r="D118" s="91">
        <f>Hydro10Yr!$O125</f>
        <v>2.72524830903434</v>
      </c>
      <c r="E118" s="91">
        <f>Hydro25Yr!$O125</f>
        <v>5.9832109397802018</v>
      </c>
      <c r="F118" s="91">
        <f>Hydro100Yr!$O125</f>
        <v>9.4988638625746127</v>
      </c>
      <c r="G118" s="70"/>
      <c r="H118" s="70"/>
    </row>
    <row r="119" spans="1:8" x14ac:dyDescent="0.2">
      <c r="A119" s="90">
        <f>Hydro2Yr!$I126/60</f>
        <v>11.7</v>
      </c>
      <c r="B119" s="91">
        <f>Hydro2Yr!$O126</f>
        <v>0.15847931230922024</v>
      </c>
      <c r="C119" s="91">
        <f>Hydro5Yr!$O126</f>
        <v>1.0881617195290167</v>
      </c>
      <c r="D119" s="91">
        <f>Hydro10Yr!$O126</f>
        <v>2.6160013268296352</v>
      </c>
      <c r="E119" s="91">
        <f>Hydro25Yr!$O126</f>
        <v>5.7759019062647043</v>
      </c>
      <c r="F119" s="91">
        <f>Hydro100Yr!$O126</f>
        <v>9.1817947164538047</v>
      </c>
      <c r="G119" s="70"/>
      <c r="H119" s="70"/>
    </row>
    <row r="120" spans="1:8" x14ac:dyDescent="0.2">
      <c r="A120" s="90">
        <f>Hydro2Yr!$I127/60</f>
        <v>11.8</v>
      </c>
      <c r="B120" s="91">
        <f>Hydro2Yr!$O127</f>
        <v>0.14889945073393487</v>
      </c>
      <c r="C120" s="91">
        <f>Hydro5Yr!$O127</f>
        <v>1.0377032278737279</v>
      </c>
      <c r="D120" s="91">
        <f>Hydro10Yr!$O127</f>
        <v>2.5111337265261184</v>
      </c>
      <c r="E120" s="91">
        <f>Hydro25Yr!$O127</f>
        <v>5.5757758111095042</v>
      </c>
      <c r="F120" s="91">
        <f>Hydro100Yr!$O127</f>
        <v>8.8753092406409628</v>
      </c>
      <c r="G120" s="70"/>
      <c r="H120" s="70"/>
    </row>
    <row r="121" spans="1:8" x14ac:dyDescent="0.2">
      <c r="A121" s="90">
        <f>Hydro2Yr!$I128/60</f>
        <v>11.9</v>
      </c>
      <c r="B121" s="91">
        <f>Hydro2Yr!$O128</f>
        <v>0.13989867892414865</v>
      </c>
      <c r="C121" s="91">
        <f>Hydro5Yr!$O128</f>
        <v>0.98958451654192725</v>
      </c>
      <c r="D121" s="91">
        <f>Hydro10Yr!$O128</f>
        <v>2.410469951916665</v>
      </c>
      <c r="E121" s="91">
        <f>Hydro25Yr!$O128</f>
        <v>5.3825837765758422</v>
      </c>
      <c r="F121" s="91">
        <f>Hydro100Yr!$O128</f>
        <v>8.5790541554853998</v>
      </c>
      <c r="G121" s="70"/>
      <c r="H121" s="70"/>
    </row>
    <row r="122" spans="1:8" x14ac:dyDescent="0.2">
      <c r="A122" s="90">
        <f>Hydro2Yr!$I129/60</f>
        <v>12</v>
      </c>
      <c r="B122" s="91">
        <f>Hydro2Yr!$O129</f>
        <v>0.13144199168131371</v>
      </c>
      <c r="C122" s="91">
        <f>Hydro5Yr!$O129</f>
        <v>0.94369708898957305</v>
      </c>
      <c r="D122" s="91">
        <f>Hydro10Yr!$O129</f>
        <v>2.3138414843127988</v>
      </c>
      <c r="E122" s="91">
        <f>Hydro25Yr!$O129</f>
        <v>5.1960855481548407</v>
      </c>
      <c r="F122" s="91">
        <f>Hydro100Yr!$O129</f>
        <v>8.2926879737022041</v>
      </c>
      <c r="G122" s="70"/>
      <c r="H122" s="70"/>
    </row>
    <row r="123" spans="1:8" x14ac:dyDescent="0.2">
      <c r="A123" s="90">
        <f>Hydro2Yr!$I130/60</f>
        <v>12.1</v>
      </c>
      <c r="B123" s="91">
        <f>Hydro2Yr!$O130</f>
        <v>0.12349649982411848</v>
      </c>
      <c r="C123" s="91">
        <f>Hydro5Yr!$O130</f>
        <v>0.89993747970051385</v>
      </c>
      <c r="D123" s="91">
        <f>Hydro10Yr!$O130</f>
        <v>2.2210865604318286</v>
      </c>
      <c r="E123" s="91">
        <f>Hydro25Yr!$O130</f>
        <v>5.0160491957859197</v>
      </c>
      <c r="F123" s="91">
        <f>Hydro100Yr!$O130</f>
        <v>8.0158806067467019</v>
      </c>
      <c r="G123" s="70"/>
      <c r="H123" s="70"/>
    </row>
    <row r="124" spans="1:8" x14ac:dyDescent="0.2">
      <c r="A124" s="90">
        <f>Hydro2Yr!$I131/60</f>
        <v>12.2</v>
      </c>
      <c r="B124" s="91">
        <f>Hydro2Yr!$O131</f>
        <v>0.1160313022780886</v>
      </c>
      <c r="C124" s="91">
        <f>Hydro5Yr!$O131</f>
        <v>0.85820702089572865</v>
      </c>
      <c r="D124" s="91">
        <f>Hydro10Yr!$O131</f>
        <v>2.1320499015929926</v>
      </c>
      <c r="E124" s="91">
        <f>Hydro25Yr!$O131</f>
        <v>4.8422508254274828</v>
      </c>
      <c r="F124" s="91">
        <f>Hydro100Yr!$O131</f>
        <v>7.7483129843280496</v>
      </c>
      <c r="G124" s="70"/>
      <c r="H124" s="70"/>
    </row>
    <row r="125" spans="1:8" x14ac:dyDescent="0.2">
      <c r="A125" s="90">
        <f>Hydro2Yr!$I132/60</f>
        <v>12.3</v>
      </c>
      <c r="B125" s="91">
        <f>Hydro2Yr!$O132</f>
        <v>0.10901736589719779</v>
      </c>
      <c r="C125" s="91">
        <f>Hydro5Yr!$O132</f>
        <v>0.81841162006034529</v>
      </c>
      <c r="D125" s="91">
        <f>Hydro10Yr!$O132</f>
        <v>2.046582453769346</v>
      </c>
      <c r="E125" s="91">
        <f>Hydro25Yr!$O132</f>
        <v>4.6744743006212399</v>
      </c>
      <c r="F125" s="91">
        <f>Hydro100Yr!$O132</f>
        <v>7.4896766866233007</v>
      </c>
      <c r="G125" s="70"/>
      <c r="H125" s="70"/>
    </row>
    <row r="126" spans="1:8" x14ac:dyDescent="0.2">
      <c r="A126" s="90">
        <f>Hydro2Yr!$I133/60</f>
        <v>12.4</v>
      </c>
      <c r="B126" s="91">
        <f>Hydro2Yr!$O133</f>
        <v>0.10242741255010315</v>
      </c>
      <c r="C126" s="91">
        <f>Hydro5Yr!$O133</f>
        <v>0.78046154778682386</v>
      </c>
      <c r="D126" s="91">
        <f>Hydro10Yr!$O133</f>
        <v>1.9645411380601638</v>
      </c>
      <c r="E126" s="91">
        <f>Hydro25Yr!$O133</f>
        <v>4.5125109737039342</v>
      </c>
      <c r="F126" s="91">
        <f>Hydro100Yr!$O133</f>
        <v>7.2396735887680954</v>
      </c>
      <c r="G126" s="70"/>
      <c r="H126" s="70"/>
    </row>
    <row r="127" spans="1:8" x14ac:dyDescent="0.2">
      <c r="A127" s="90">
        <f>Hydro2Yr!$I134/60</f>
        <v>12.5</v>
      </c>
      <c r="B127" s="91">
        <f>Hydro2Yr!$O134</f>
        <v>9.6235813031864029E-2</v>
      </c>
      <c r="C127" s="91">
        <f>Hydro5Yr!$O134</f>
        <v>0.74427123545593232</v>
      </c>
      <c r="D127" s="91">
        <f>Hydro10Yr!$O134</f>
        <v>1.8857886111661601</v>
      </c>
      <c r="E127" s="91">
        <f>Hydro25Yr!$O134</f>
        <v>4.35615942633211</v>
      </c>
      <c r="F127" s="91">
        <f>Hydro100Yr!$O134</f>
        <v>6.9980155172140632</v>
      </c>
      <c r="G127" s="70"/>
      <c r="H127" s="70"/>
    </row>
    <row r="128" spans="1:8" x14ac:dyDescent="0.2">
      <c r="A128" s="90">
        <f>Hydro2Yr!$I135/60</f>
        <v>12.6</v>
      </c>
      <c r="B128" s="91">
        <f>Hydro2Yr!$O135</f>
        <v>9.0418487388555763E-2</v>
      </c>
      <c r="C128" s="91">
        <f>Hydro5Yr!$O135</f>
        <v>0.70975908229934281</v>
      </c>
      <c r="D128" s="91">
        <f>Hydro10Yr!$O135</f>
        <v>1.8101930354665261</v>
      </c>
      <c r="E128" s="91">
        <f>Hydro25Yr!$O135</f>
        <v>4.2052252189973549</v>
      </c>
      <c r="F128" s="91">
        <f>Hydro100Yr!$O135</f>
        <v>6.7644239175570249</v>
      </c>
      <c r="G128" s="70"/>
      <c r="H128" s="70"/>
    </row>
    <row r="129" spans="1:8" x14ac:dyDescent="0.2">
      <c r="A129" s="90">
        <f>Hydro2Yr!$I136/60</f>
        <v>12.7</v>
      </c>
      <c r="B129" s="91">
        <f>Hydro2Yr!$O136</f>
        <v>8.4952811267126338E-2</v>
      </c>
      <c r="C129" s="91">
        <f>Hydro5Yr!$O136</f>
        <v>0.67684727140880008</v>
      </c>
      <c r="D129" s="91">
        <f>Hydro10Yr!$O136</f>
        <v>1.7376278583129032</v>
      </c>
      <c r="E129" s="91">
        <f>Hydro25Yr!$O136</f>
        <v>4.0595206492204179</v>
      </c>
      <c r="F129" s="91">
        <f>Hydro100Yr!$O136</f>
        <v>6.5386295334528981</v>
      </c>
      <c r="G129" s="70"/>
      <c r="H129" s="70"/>
    </row>
    <row r="130" spans="1:8" x14ac:dyDescent="0.2">
      <c r="A130" s="90">
        <f>Hydro2Yr!$I137/60</f>
        <v>12.8</v>
      </c>
      <c r="B130" s="91">
        <f>Hydro2Yr!$O137</f>
        <v>7.9817527926279358E-2</v>
      </c>
      <c r="C130" s="91">
        <f>Hydro5Yr!$O137</f>
        <v>0.64546159427703342</v>
      </c>
      <c r="D130" s="91">
        <f>Hydro10Yr!$O137</f>
        <v>1.6679716001707678</v>
      </c>
      <c r="E130" s="91">
        <f>Hydro25Yr!$O137</f>
        <v>3.9188645181235211</v>
      </c>
      <c r="F130" s="91">
        <f>Hydro100Yr!$O137</f>
        <v>6.3203720962513215</v>
      </c>
      <c r="G130" s="70"/>
      <c r="H130" s="70"/>
    </row>
    <row r="131" spans="1:8" x14ac:dyDescent="0.2">
      <c r="A131" s="90">
        <f>Hydro2Yr!$I138/60</f>
        <v>12.9</v>
      </c>
      <c r="B131" s="91">
        <f>Hydro2Yr!$O138</f>
        <v>7.4992665566179673E-2</v>
      </c>
      <c r="C131" s="91">
        <f>Hydro5Yr!$O138</f>
        <v>0.61553128347476238</v>
      </c>
      <c r="D131" s="91">
        <f>Hydro10Yr!$O138</f>
        <v>1.6011076512536226</v>
      </c>
      <c r="E131" s="91">
        <f>Hydro25Yr!$O138</f>
        <v>3.7830819050906248</v>
      </c>
      <c r="F131" s="91">
        <f>Hydro100Yr!$O138</f>
        <v>6.1094000249892098</v>
      </c>
      <c r="G131" s="70"/>
      <c r="H131" s="70"/>
    </row>
    <row r="132" spans="1:8" x14ac:dyDescent="0.2">
      <c r="A132" s="90">
        <f>Hydro2Yr!$I139/60</f>
        <v>13</v>
      </c>
      <c r="B132" s="91">
        <f>Hydro2Yr!$O139</f>
        <v>7.0459459655468112E-2</v>
      </c>
      <c r="C132" s="91">
        <f>Hydro5Yr!$O139</f>
        <v>0.58698885308654514</v>
      </c>
      <c r="D132" s="91">
        <f>Hydro10Yr!$O139</f>
        <v>1.5369240763094747</v>
      </c>
      <c r="E132" s="91">
        <f>Hydro25Yr!$O139</f>
        <v>3.6520039502353154</v>
      </c>
      <c r="F132" s="91">
        <f>Hydro100Yr!$O139</f>
        <v>5.905470136398435</v>
      </c>
      <c r="G132" s="70"/>
      <c r="H132" s="70"/>
    </row>
    <row r="133" spans="1:8" x14ac:dyDescent="0.2">
      <c r="A133" s="90">
        <f>Hydro2Yr!$I140/60</f>
        <v>13.1</v>
      </c>
      <c r="B133" s="91">
        <f>Hydro2Yr!$O140</f>
        <v>6.6200279953503138E-2</v>
      </c>
      <c r="C133" s="91">
        <f>Hydro5Yr!$O140</f>
        <v>0.55976994654567303</v>
      </c>
      <c r="D133" s="91">
        <f>Hydro10Yr!$O140</f>
        <v>1.4753134272328559</v>
      </c>
      <c r="E133" s="91">
        <f>Hydro25Yr!$O140</f>
        <v>3.5254676444058748</v>
      </c>
      <c r="F133" s="91">
        <f>Hydro100Yr!$O140</f>
        <v>5.708347364593358</v>
      </c>
      <c r="G133" s="70"/>
      <c r="H133" s="70"/>
    </row>
    <row r="134" spans="1:8" x14ac:dyDescent="0.2">
      <c r="A134" s="90">
        <f>Hydro2Yr!$I141/60</f>
        <v>13.2</v>
      </c>
      <c r="B134" s="91">
        <f>Hydro2Yr!$O141</f>
        <v>6.2198561944011306E-2</v>
      </c>
      <c r="C134" s="91">
        <f>Hydro5Yr!$O141</f>
        <v>0.53381319152503059</v>
      </c>
      <c r="D134" s="91">
        <f>Hydro10Yr!$O141</f>
        <v>1.4161725631886626</v>
      </c>
      <c r="E134" s="91">
        <f>Hydro25Yr!$O141</f>
        <v>3.4033156264663553</v>
      </c>
      <c r="F134" s="91">
        <f>Hydro100Yr!$O141</f>
        <v>5.5178044901151075</v>
      </c>
      <c r="G134" s="70"/>
      <c r="H134" s="70"/>
    </row>
    <row r="135" spans="1:8" x14ac:dyDescent="0.2">
      <c r="A135" s="90">
        <f>Hydro2Yr!$I142/60</f>
        <v>13.3</v>
      </c>
      <c r="B135" s="91">
        <f>Hydro2Yr!$O142</f>
        <v>5.8438742413479447E-2</v>
      </c>
      <c r="C135" s="91">
        <f>Hydro5Yr!$O142</f>
        <v>0.50906006155671346</v>
      </c>
      <c r="D135" s="91">
        <f>Hydro10Yr!$O142</f>
        <v>1.3594024779466736</v>
      </c>
      <c r="E135" s="91">
        <f>Hydro25Yr!$O142</f>
        <v>3.2853959876015315</v>
      </c>
      <c r="F135" s="91">
        <f>Hydro100Yr!$O142</f>
        <v>5.3336218780202538</v>
      </c>
      <c r="G135" s="70"/>
      <c r="H135" s="70"/>
    </row>
    <row r="136" spans="1:8" x14ac:dyDescent="0.2">
      <c r="A136" s="90">
        <f>Hydro2Yr!$I143/60</f>
        <v>13.4</v>
      </c>
      <c r="B136" s="91">
        <f>Hydro2Yr!$O143</f>
        <v>5.4906198923749067E-2</v>
      </c>
      <c r="C136" s="91">
        <f>Hydro5Yr!$O143</f>
        <v>0.48545474406841083</v>
      </c>
      <c r="D136" s="91">
        <f>Hydro10Yr!$O143</f>
        <v>1.3049081341377253</v>
      </c>
      <c r="E136" s="91">
        <f>Hydro25Yr!$O143</f>
        <v>3.1715620824023958</v>
      </c>
      <c r="F136" s="91">
        <f>Hydro100Yr!$O143</f>
        <v>5.1555872247120655</v>
      </c>
      <c r="G136" s="70"/>
      <c r="H136" s="70"/>
    </row>
    <row r="137" spans="1:8" x14ac:dyDescent="0.2">
      <c r="A137" s="90">
        <f>Hydro2Yr!$I144/60</f>
        <v>13.5</v>
      </c>
      <c r="B137" s="91">
        <f>Hydro2Yr!$O144</f>
        <v>5.1587192943408321E-2</v>
      </c>
      <c r="C137" s="91">
        <f>Hydro5Yr!$O144</f>
        <v>0.46294401453898171</v>
      </c>
      <c r="D137" s="91">
        <f>Hydro10Yr!$O144</f>
        <v>1.2525983041540387</v>
      </c>
      <c r="E137" s="91">
        <f>Hydro25Yr!$O144</f>
        <v>3.0616723464972475</v>
      </c>
      <c r="F137" s="91">
        <f>Hydro100Yr!$O144</f>
        <v>4.98349531322238</v>
      </c>
      <c r="G137" s="70"/>
      <c r="H137" s="70"/>
    </row>
    <row r="138" spans="1:8" x14ac:dyDescent="0.2">
      <c r="A138" s="90">
        <f>Hydro2Yr!$I145/60</f>
        <v>13.6</v>
      </c>
      <c r="B138" s="91">
        <f>Hydro2Yr!$O145</f>
        <v>4.8468816416817072E-2</v>
      </c>
      <c r="C138" s="91">
        <f>Hydro5Yr!$O145</f>
        <v>0.44147711648949811</v>
      </c>
      <c r="D138" s="91">
        <f>Hydro10Yr!$O145</f>
        <v>1.2023854174273796</v>
      </c>
      <c r="E138" s="91">
        <f>Hydro25Yr!$O145</f>
        <v>2.9555901205015878</v>
      </c>
      <c r="F138" s="91">
        <f>Hydro100Yr!$O145</f>
        <v>4.8171477766621305</v>
      </c>
      <c r="G138" s="70"/>
      <c r="H138" s="70"/>
    </row>
    <row r="139" spans="1:8" x14ac:dyDescent="0.2">
      <c r="A139" s="90">
        <f>Hydro2Yr!$I146/60</f>
        <v>13.7</v>
      </c>
      <c r="B139" s="91">
        <f>Hydro2Yr!$O146</f>
        <v>4.5538941562961975E-2</v>
      </c>
      <c r="C139" s="91">
        <f>Hydro5Yr!$O146</f>
        <v>0.42100564703914101</v>
      </c>
      <c r="D139" s="91">
        <f>Hydro10Yr!$O146</f>
        <v>1.1541854138293854</v>
      </c>
      <c r="E139" s="91">
        <f>Hydro25Yr!$O146</f>
        <v>2.8531834800678704</v>
      </c>
      <c r="F139" s="91">
        <f>Hydro100Yr!$O146</f>
        <v>4.6563528695678373</v>
      </c>
      <c r="G139" s="70"/>
      <c r="H139" s="70"/>
    </row>
    <row r="140" spans="1:8" x14ac:dyDescent="0.2">
      <c r="A140" s="90">
        <f>Hydro2Yr!$I147/60</f>
        <v>13.8</v>
      </c>
      <c r="B140" s="91">
        <f>Hydro2Yr!$O147</f>
        <v>4.2786173708903023E-2</v>
      </c>
      <c r="C140" s="91">
        <f>Hydro5Yr!$O147</f>
        <v>0.40148344776792561</v>
      </c>
      <c r="D140" s="91">
        <f>Hydro10Yr!$O147</f>
        <v>1.1079176029486109</v>
      </c>
      <c r="E140" s="91">
        <f>Hydro25Yr!$O147</f>
        <v>2.7543250718237848</v>
      </c>
      <c r="F140" s="91">
        <f>Hydro100Yr!$O147</f>
        <v>4.5009252468804561</v>
      </c>
      <c r="G140" s="70"/>
      <c r="H140" s="70"/>
    </row>
    <row r="141" spans="1:8" x14ac:dyDescent="0.2">
      <c r="A141" s="90">
        <f>Hydro2Yr!$I148/60</f>
        <v>13.9</v>
      </c>
      <c r="B141" s="91">
        <f>Hydro2Yr!$O148</f>
        <v>4.0199806974375293E-2</v>
      </c>
      <c r="C141" s="91">
        <f>Hydro5Yr!$O148</f>
        <v>0.38286650064015615</v>
      </c>
      <c r="D141" s="91">
        <f>Hydro10Yr!$O148</f>
        <v>1.063504529008757</v>
      </c>
      <c r="E141" s="91">
        <f>Hydro25Yr!$O148</f>
        <v>2.6588919549950005</v>
      </c>
      <c r="F141" s="91">
        <f>Hydro100Yr!$O148</f>
        <v>4.350685750301845</v>
      </c>
      <c r="G141" s="70"/>
      <c r="H141" s="70"/>
    </row>
    <row r="142" spans="1:8" x14ac:dyDescent="0.2">
      <c r="A142" s="90">
        <f>Hydro2Yr!$I149/60</f>
        <v>14</v>
      </c>
      <c r="B142" s="91">
        <f>Hydro2Yr!$O149</f>
        <v>3.7769782635196564E-2</v>
      </c>
      <c r="C142" s="91">
        <f>Hydro5Yr!$O149</f>
        <v>0.3651128287539569</v>
      </c>
      <c r="D142" s="91">
        <f>Hydro10Yr!$O149</f>
        <v>1.0208718412018938</v>
      </c>
      <c r="E142" s="91">
        <f>Hydro25Yr!$O149</f>
        <v>2.5667654485154556</v>
      </c>
      <c r="F142" s="91">
        <f>Hydro100Yr!$O149</f>
        <v>4.2054612017825992</v>
      </c>
      <c r="G142" s="70"/>
      <c r="H142" s="70"/>
    </row>
    <row r="143" spans="1:8" x14ac:dyDescent="0.2">
      <c r="A143" s="90">
        <f>Hydro2Yr!$I150/60</f>
        <v>14.1</v>
      </c>
      <c r="B143" s="91">
        <f>Hydro2Yr!$O150</f>
        <v>3.5486650003551855E-2</v>
      </c>
      <c r="C143" s="91">
        <f>Hydro5Yr!$O150</f>
        <v>0.34818240169308368</v>
      </c>
      <c r="D143" s="91">
        <f>Hydro10Yr!$O150</f>
        <v>0.97994816921965755</v>
      </c>
      <c r="E143" s="91">
        <f>Hydro25Yr!$O150</f>
        <v>2.4778309834350285</v>
      </c>
      <c r="F143" s="91">
        <f>Hydro100Yr!$O150</f>
        <v>4.0650842039031936</v>
      </c>
      <c r="G143" s="70"/>
      <c r="H143" s="70"/>
    </row>
    <row r="144" spans="1:8" x14ac:dyDescent="0.2">
      <c r="A144" s="90">
        <f>Hydro2Yr!$I151/60</f>
        <v>14.2</v>
      </c>
      <c r="B144" s="91">
        <f>Hydro2Yr!$O151</f>
        <v>3.3341529673011065E-2</v>
      </c>
      <c r="C144" s="91">
        <f>Hydro5Yr!$O151</f>
        <v>0.33203704526761352</v>
      </c>
      <c r="D144" s="91">
        <f>Hydro10Yr!$O151</f>
        <v>0.94066500377400786</v>
      </c>
      <c r="E144" s="91">
        <f>Hydro25Yr!$O151</f>
        <v>2.3919779604410647</v>
      </c>
      <c r="F144" s="91">
        <f>Hydro100Yr!$O151</f>
        <v>3.929392946918338</v>
      </c>
      <c r="G144" s="70"/>
      <c r="H144" s="70"/>
    </row>
    <row r="145" spans="1:8" x14ac:dyDescent="0.2">
      <c r="A145" s="90">
        <f>Hydro2Yr!$I152/60</f>
        <v>14.3</v>
      </c>
      <c r="B145" s="91">
        <f>Hydro2Yr!$O152</f>
        <v>3.1326078985337069E-2</v>
      </c>
      <c r="C145" s="91">
        <f>Hydro5Yr!$O152</f>
        <v>0.31664035543998886</v>
      </c>
      <c r="D145" s="91">
        <f>Hydro10Yr!$O152</f>
        <v>0.90295658190756023</v>
      </c>
      <c r="E145" s="91">
        <f>Hydro25Yr!$O152</f>
        <v>2.3090996123165648</v>
      </c>
      <c r="F145" s="91">
        <f>Hydro100Yr!$O152</f>
        <v>3.7982310222421338</v>
      </c>
      <c r="G145" s="70"/>
      <c r="H145" s="70"/>
    </row>
    <row r="146" spans="1:8" x14ac:dyDescent="0.2">
      <c r="A146" s="90">
        <f>Hydro2Yr!$I153/60</f>
        <v>14.4</v>
      </c>
      <c r="B146" s="91">
        <f>Hydro2Yr!$O153</f>
        <v>2.9432459584778067E-2</v>
      </c>
      <c r="C146" s="91">
        <f>Hydro5Yr!$O153</f>
        <v>0.30195761624235257</v>
      </c>
      <c r="D146" s="91">
        <f>Hydro10Yr!$O153</f>
        <v>0.86675977690147676</v>
      </c>
      <c r="E146" s="91">
        <f>Hydro25Yr!$O153</f>
        <v>2.2290928711639717</v>
      </c>
      <c r="F146" s="91">
        <f>Hydro100Yr!$O153</f>
        <v>3.6714472421590432</v>
      </c>
      <c r="G146" s="70"/>
      <c r="H146" s="70"/>
    </row>
    <row r="147" spans="1:8" x14ac:dyDescent="0.2">
      <c r="A147" s="90">
        <f>Hydro2Yr!$I154/60</f>
        <v>14.5</v>
      </c>
      <c r="B147" s="91">
        <f>Hydro2Yr!$O154</f>
        <v>2.7653306933659787E-2</v>
      </c>
      <c r="C147" s="91">
        <f>Hydro5Yr!$O154</f>
        <v>0.28795572150008003</v>
      </c>
      <c r="D147" s="91">
        <f>Hydro10Yr!$O154</f>
        <v>0.83201399259661024</v>
      </c>
      <c r="E147" s="91">
        <f>Hydro25Yr!$O154</f>
        <v>2.1518582402294526</v>
      </c>
      <c r="F147" s="91">
        <f>Hydro100Yr!$O154</f>
        <v>3.5488954655528411</v>
      </c>
      <c r="G147" s="70"/>
      <c r="H147" s="70"/>
    </row>
    <row r="148" spans="1:8" x14ac:dyDescent="0.2">
      <c r="A148" s="90">
        <f>Hydro2Yr!$I155/60</f>
        <v>14.6</v>
      </c>
      <c r="B148" s="91">
        <f>Hydro2Yr!$O155</f>
        <v>2.598170167071891E-2</v>
      </c>
      <c r="C148" s="91">
        <f>Hydro5Yr!$O155</f>
        <v>0.27460310018503065</v>
      </c>
      <c r="D148" s="91">
        <f>Hydro10Yr!$O155</f>
        <v>0.79866106195100861</v>
      </c>
      <c r="E148" s="91">
        <f>Hydro25Yr!$O155</f>
        <v>2.0772996701682884</v>
      </c>
      <c r="F148" s="91">
        <f>Hydro100Yr!$O155</f>
        <v>3.4304344294526925</v>
      </c>
      <c r="G148" s="70"/>
      <c r="H148" s="70"/>
    </row>
    <row r="149" spans="1:8" x14ac:dyDescent="0.2">
      <c r="A149" s="90">
        <f>Hydro2Yr!$I156/60</f>
        <v>14.7</v>
      </c>
      <c r="B149" s="91">
        <f>Hydro2Yr!$O156</f>
        <v>2.4411142700787269E-2</v>
      </c>
      <c r="C149" s="91">
        <f>Hydro5Yr!$O156</f>
        <v>0.26186964523019174</v>
      </c>
      <c r="D149" s="91">
        <f>Hydro10Yr!$O156</f>
        <v>0.76664514966392994</v>
      </c>
      <c r="E149" s="91">
        <f>Hydro25Yr!$O156</f>
        <v>2.0053244395974485</v>
      </c>
      <c r="F149" s="91">
        <f>Hydro100Yr!$O156</f>
        <v>3.3159275862021618</v>
      </c>
      <c r="G149" s="70"/>
      <c r="H149" s="70"/>
    </row>
    <row r="150" spans="1:8" x14ac:dyDescent="0.2">
      <c r="A150" s="90">
        <f>Hydro2Yr!$I157/60</f>
        <v>14.8</v>
      </c>
      <c r="B150" s="91">
        <f>Hydro2Yr!$O157</f>
        <v>2.2935521911167753E-2</v>
      </c>
      <c r="C150" s="91">
        <f>Hydro5Yr!$O157</f>
        <v>0.24972664564522182</v>
      </c>
      <c r="D150" s="91">
        <f>Hydro10Yr!$O157</f>
        <v>0.73591265870337685</v>
      </c>
      <c r="E150" s="91">
        <f>Hydro25Yr!$O157</f>
        <v>1.9358430397868569</v>
      </c>
      <c r="F150" s="91">
        <f>Hydro100Yr!$O157</f>
        <v>3.2052429460634611</v>
      </c>
      <c r="G150" s="70"/>
      <c r="H150" s="70"/>
    </row>
    <row r="151" spans="1:8" x14ac:dyDescent="0.2">
      <c r="A151" s="90">
        <f>Hydro2Yr!$I158/60</f>
        <v>14.9</v>
      </c>
      <c r="B151" s="91">
        <f>Hydro2Yr!$O158</f>
        <v>2.1549100416372275E-2</v>
      </c>
      <c r="C151" s="91">
        <f>Hydro5Yr!$O158</f>
        <v>0.23814672177981822</v>
      </c>
      <c r="D151" s="91">
        <f>Hydro10Yr!$O158</f>
        <v>0.70641214058065549</v>
      </c>
      <c r="E151" s="91">
        <f>Hydro25Yr!$O158</f>
        <v>1.8687690633459295</v>
      </c>
      <c r="F151" s="91">
        <f>Hydro100Yr!$O158</f>
        <v>3.0982529250755584</v>
      </c>
      <c r="G151" s="70"/>
      <c r="H151" s="70"/>
    </row>
    <row r="152" spans="1:8" x14ac:dyDescent="0.2">
      <c r="A152" s="90">
        <f>Hydro2Yr!$I159/60</f>
        <v>15</v>
      </c>
      <c r="B152" s="91">
        <f>Hydro2Yr!$O159</f>
        <v>2.0246486238832354E-2</v>
      </c>
      <c r="C152" s="91">
        <f>Hydro5Yr!$O159</f>
        <v>0.22710376358895101</v>
      </c>
      <c r="D152" s="91">
        <f>Hydro10Yr!$O159</f>
        <v>0.67809420922175201</v>
      </c>
      <c r="E152" s="91">
        <f>Hydro25Yr!$O159</f>
        <v>1.8040190967669227</v>
      </c>
      <c r="F152" s="91">
        <f>Hydro100Yr!$O159</f>
        <v>2.9948341979906838</v>
      </c>
      <c r="G152" s="70"/>
      <c r="H152" s="70"/>
    </row>
    <row r="153" spans="1:8" x14ac:dyDescent="0.2">
      <c r="A153" s="90">
        <f>Hydro2Yr!$I160/60</f>
        <v>15.1</v>
      </c>
      <c r="B153" s="91">
        <f>Hydro2Yr!$O160</f>
        <v>1.9022613338781587E-2</v>
      </c>
      <c r="C153" s="91">
        <f>Hydro5Yr!$O160</f>
        <v>0.21657287176076062</v>
      </c>
      <c r="D153" s="91">
        <f>Hydro10Yr!$O160</f>
        <v>0.65091145829135688</v>
      </c>
      <c r="E153" s="91">
        <f>Hydro25Yr!$O160</f>
        <v>1.7415126166915285</v>
      </c>
      <c r="F153" s="91">
        <f>Hydro100Yr!$O160</f>
        <v>2.8948675561197974</v>
      </c>
      <c r="G153" s="70"/>
      <c r="H153" s="70"/>
    </row>
    <row r="154" spans="1:8" x14ac:dyDescent="0.2">
      <c r="A154" s="90">
        <f>Hydro2Yr!$I161/60</f>
        <v>15.2</v>
      </c>
      <c r="B154" s="91">
        <f>Hydro2Yr!$O161</f>
        <v>1.7872721911753323E-2</v>
      </c>
      <c r="C154" s="91">
        <f>Hydro5Yr!$O161</f>
        <v>0.20653030157438065</v>
      </c>
      <c r="D154" s="91">
        <f>Hydro10Yr!$O161</f>
        <v>0.62481838183110905</v>
      </c>
      <c r="E154" s="91">
        <f>Hydro25Yr!$O161</f>
        <v>1.6811718897716399</v>
      </c>
      <c r="F154" s="91">
        <f>Hydro100Yr!$O161</f>
        <v>2.7982377699231402</v>
      </c>
      <c r="G154" s="70"/>
      <c r="H154" s="70"/>
    </row>
    <row r="155" spans="1:8" x14ac:dyDescent="0.2">
      <c r="A155" s="90">
        <f>Hydro2Yr!$I162/60</f>
        <v>15.3</v>
      </c>
      <c r="B155" s="91">
        <f>Hydro2Yr!$O162</f>
        <v>1.6792339877068015E-2</v>
      </c>
      <c r="C155" s="91">
        <f>Hydro5Yr!$O162</f>
        <v>0.19695340936109301</v>
      </c>
      <c r="D155" s="91">
        <f>Hydro10Yr!$O162</f>
        <v>0.59977129807922047</v>
      </c>
      <c r="E155" s="91">
        <f>Hydro25Yr!$O162</f>
        <v>1.6229218759998036</v>
      </c>
      <c r="F155" s="91">
        <f>Hydro100Yr!$O162</f>
        <v>2.7048334561874507</v>
      </c>
      <c r="G155" s="70"/>
      <c r="H155" s="70"/>
    </row>
    <row r="156" spans="1:8" x14ac:dyDescent="0.2">
      <c r="A156" s="90">
        <f>Hydro2Yr!$I163/60</f>
        <v>15.4</v>
      </c>
      <c r="B156" s="91">
        <f>Hydro2Yr!$O163</f>
        <v>1.577726548531664E-2</v>
      </c>
      <c r="C156" s="91">
        <f>Hydro5Yr!$O163</f>
        <v>0.18782060144810306</v>
      </c>
      <c r="D156" s="91">
        <f>Hydro10Yr!$O163</f>
        <v>0.57572827634393842</v>
      </c>
      <c r="E156" s="91">
        <f>Hydro25Yr!$O163</f>
        <v>1.5666901353891278</v>
      </c>
      <c r="F156" s="91">
        <f>Hydro100Yr!$O163</f>
        <v>2.6145469496367717</v>
      </c>
      <c r="G156" s="70"/>
      <c r="H156" s="70"/>
    </row>
    <row r="157" spans="1:8" x14ac:dyDescent="0.2">
      <c r="A157" s="90">
        <f>Hydro2Yr!$I164/60</f>
        <v>15.5</v>
      </c>
      <c r="B157" s="91">
        <f>Hydro2Yr!$O164</f>
        <v>1.4823550977198664E-2</v>
      </c>
      <c r="C157" s="91">
        <f>Hydro5Yr!$O164</f>
        <v>0.17911128546981045</v>
      </c>
      <c r="D157" s="91">
        <f>Hydro10Yr!$O164</f>
        <v>0.55264906680843107</v>
      </c>
      <c r="E157" s="91">
        <f>Hydro25Yr!$O164</f>
        <v>1.5124067378865629</v>
      </c>
      <c r="F157" s="91">
        <f>Hydro100Yr!$O164</f>
        <v>2.5272741788288551</v>
      </c>
      <c r="G157" s="70"/>
      <c r="H157" s="70"/>
    </row>
    <row r="158" spans="1:8" x14ac:dyDescent="0.2">
      <c r="A158" s="90">
        <f>Hydro2Yr!$I165/60</f>
        <v>15.6</v>
      </c>
      <c r="B158" s="91">
        <f>Hydro2Yr!$O165</f>
        <v>1.3927487230161005E-2</v>
      </c>
      <c r="C158" s="91">
        <f>Hydro5Yr!$O165</f>
        <v>0.17080582393679675</v>
      </c>
      <c r="D158" s="91">
        <f>Hydro10Yr!$O165</f>
        <v>0.53049503314958235</v>
      </c>
      <c r="E158" s="91">
        <f>Hydro25Yr!$O165</f>
        <v>1.4600041764075729</v>
      </c>
      <c r="F158" s="91">
        <f>Hydro100Yr!$O165</f>
        <v>2.4429145461940909</v>
      </c>
      <c r="G158" s="70"/>
      <c r="H158" s="70"/>
    </row>
    <row r="159" spans="1:8" x14ac:dyDescent="0.2">
      <c r="A159" s="90">
        <f>Hydro2Yr!$I166/60</f>
        <v>15.7</v>
      </c>
      <c r="B159" s="91">
        <f>Hydro2Yr!$O166</f>
        <v>1.3085589333127208E-2</v>
      </c>
      <c r="C159" s="91">
        <f>Hydro5Yr!$O166</f>
        <v>0.16288548995783642</v>
      </c>
      <c r="D159" s="91">
        <f>Hydro10Yr!$O166</f>
        <v>0.50922908785789944</v>
      </c>
      <c r="E159" s="91">
        <f>Hydro25Yr!$O166</f>
        <v>1.4094172828840155</v>
      </c>
      <c r="F159" s="91">
        <f>Hydro100Yr!$O166</f>
        <v>2.3613708120787229</v>
      </c>
      <c r="G159" s="70"/>
      <c r="H159" s="70"/>
    </row>
    <row r="160" spans="1:8" x14ac:dyDescent="0.2">
      <c r="A160" s="90">
        <f>Hydro2Yr!$I167/60</f>
        <v>15.8</v>
      </c>
      <c r="B160" s="91">
        <f>Hydro2Yr!$O167</f>
        <v>1.2294583033214726E-2</v>
      </c>
      <c r="C160" s="91">
        <f>Hydro5Yr!$O167</f>
        <v>0.15533242501509753</v>
      </c>
      <c r="D160" s="91">
        <f>Hydro10Yr!$O167</f>
        <v>0.48881563015024432</v>
      </c>
      <c r="E160" s="91">
        <f>Hydro25Yr!$O167</f>
        <v>1.3605831472208205</v>
      </c>
      <c r="F160" s="91">
        <f>Hydro100Yr!$O167</f>
        <v>2.2825489826586423</v>
      </c>
      <c r="G160" s="70"/>
      <c r="H160" s="70"/>
    </row>
    <row r="161" spans="1:8" x14ac:dyDescent="0.2">
      <c r="A161" s="90">
        <f>Hydro2Yr!$I168/60</f>
        <v>15.9</v>
      </c>
      <c r="B161" s="91">
        <f>Hydro2Yr!$O168</f>
        <v>1.1551392001730181E-2</v>
      </c>
      <c r="C161" s="91">
        <f>Hydro5Yr!$O168</f>
        <v>0.14812959869732173</v>
      </c>
      <c r="D161" s="91">
        <f>Hydro10Yr!$O168</f>
        <v>0.46922048637146407</v>
      </c>
      <c r="E161" s="91">
        <f>Hydro25Yr!$O168</f>
        <v>1.3134410390607187</v>
      </c>
      <c r="F161" s="91">
        <f>Hydro100Yr!$O168</f>
        <v>2.2063582015946075</v>
      </c>
      <c r="G161" s="70"/>
      <c r="H161" s="70"/>
    </row>
    <row r="162" spans="1:8" x14ac:dyDescent="0.2">
      <c r="A162" s="90">
        <f>Hydro2Yr!$I169/60</f>
        <v>16</v>
      </c>
      <c r="B162" s="91">
        <f>Hydro2Yr!$O169</f>
        <v>1.0853125869917884E-2</v>
      </c>
      <c r="C162" s="91">
        <f>Hydro5Yr!$O169</f>
        <v>0.14126077030019232</v>
      </c>
      <c r="D162" s="91">
        <f>Hydro10Yr!$O169</f>
        <v>0.45041085278513271</v>
      </c>
      <c r="E162" s="91">
        <f>Hydro25Yr!$O169</f>
        <v>1.2679323322596727</v>
      </c>
      <c r="F162" s="91">
        <f>Hydro100Yr!$O169</f>
        <v>2.132710645303951</v>
      </c>
      <c r="G162" s="70"/>
      <c r="H162" s="70"/>
    </row>
    <row r="163" spans="1:8" x14ac:dyDescent="0.2">
      <c r="A163" s="90">
        <f>Hydro2Yr!$I170/60</f>
        <v>16.100000000000001</v>
      </c>
      <c r="B163" s="91">
        <f>Hydro2Yr!$O170</f>
        <v>1.0197068987931312E-2</v>
      </c>
      <c r="C163" s="91">
        <f>Hydro5Yr!$O170</f>
        <v>0.13471045220731087</v>
      </c>
      <c r="D163" s="91">
        <f>Hydro10Yr!$O170</f>
        <v>0.43235524065764175</v>
      </c>
      <c r="E163" s="91">
        <f>Hydro25Yr!$O170</f>
        <v>1.2240004319791409</v>
      </c>
      <c r="F163" s="91">
        <f>Hydro100Yr!$O170</f>
        <v>2.0615214217281119</v>
      </c>
      <c r="G163" s="70"/>
      <c r="H163" s="70"/>
    </row>
    <row r="164" spans="1:8" x14ac:dyDescent="0.2">
      <c r="A164" s="90">
        <f>Hydro2Yr!$I171/60</f>
        <v>16.2</v>
      </c>
      <c r="B164" s="91">
        <f>Hydro2Yr!$O171</f>
        <v>9.5806698633098437E-3</v>
      </c>
      <c r="C164" s="91">
        <f>Hydro5Yr!$O171</f>
        <v>0.12846387496921002</v>
      </c>
      <c r="D164" s="91">
        <f>Hydro10Yr!$O171</f>
        <v>0.4150234235437103</v>
      </c>
      <c r="E164" s="91">
        <f>Hydro25Yr!$O171</f>
        <v>1.1815907043044773</v>
      </c>
      <c r="F164" s="91">
        <f>Hydro100Yr!$O171</f>
        <v>1.9927084724792632</v>
      </c>
      <c r="G164" s="70"/>
      <c r="H164" s="70"/>
    </row>
    <row r="165" spans="1:8" x14ac:dyDescent="0.2">
      <c r="A165" s="90">
        <f>Hydro2Yr!$I172/60</f>
        <v>16.3</v>
      </c>
      <c r="B165" s="91">
        <f>Hydro2Yr!$O172</f>
        <v>9.001531237885118E-3</v>
      </c>
      <c r="C165" s="91">
        <f>Hydro5Yr!$O172</f>
        <v>0.12250695400166713</v>
      </c>
      <c r="D165" s="91">
        <f>Hydro10Yr!$O172</f>
        <v>0.39838638668504617</v>
      </c>
      <c r="E165" s="91">
        <f>Hydro25Yr!$O172</f>
        <v>1.1406504083019338</v>
      </c>
      <c r="F165" s="91">
        <f>Hydro100Yr!$O172</f>
        <v>1.9261924782532496</v>
      </c>
      <c r="G165" s="70"/>
      <c r="H165" s="70"/>
    </row>
    <row r="166" spans="1:8" x14ac:dyDescent="0.2">
      <c r="A166" s="90">
        <f>Hydro2Yr!$I173/60</f>
        <v>16.399999999999999</v>
      </c>
      <c r="B166" s="91">
        <f>Hydro2Yr!$O173</f>
        <v>8.4574007645253583E-3</v>
      </c>
      <c r="C166" s="91">
        <f>Hydro5Yr!$O173</f>
        <v>0.11682625782823128</v>
      </c>
      <c r="D166" s="91">
        <f>Hydro10Yr!$O173</f>
        <v>0.38241627843747927</v>
      </c>
      <c r="E166" s="91">
        <f>Hydro25Yr!$O173</f>
        <v>1.1011286304297969</v>
      </c>
      <c r="F166" s="91">
        <f>Hydro100Yr!$O173</f>
        <v>1.8618967673998315</v>
      </c>
      <c r="G166" s="70"/>
      <c r="H166" s="70"/>
    </row>
    <row r="167" spans="1:8" x14ac:dyDescent="0.2">
      <c r="A167" s="90">
        <f>Hydro2Yr!$I174/60</f>
        <v>16.5</v>
      </c>
      <c r="B167" s="91">
        <f>Hydro2Yr!$O174</f>
        <v>7.9461622474577085E-3</v>
      </c>
      <c r="C167" s="91">
        <f>Hydro5Yr!$O174</f>
        <v>0.11140897779535543</v>
      </c>
      <c r="D167" s="91">
        <f>Hydro10Yr!$O174</f>
        <v>0.36708636364521863</v>
      </c>
      <c r="E167" s="91">
        <f>Hydro25Yr!$O174</f>
        <v>1.0629762212220679</v>
      </c>
      <c r="F167" s="91">
        <f>Hydro100Yr!$O174</f>
        <v>1.7997472275448041</v>
      </c>
      <c r="G167" s="70"/>
      <c r="H167" s="70"/>
    </row>
    <row r="168" spans="1:8" x14ac:dyDescent="0.2">
      <c r="A168" s="90">
        <f>Hydro2Yr!$I175/60</f>
        <v>16.600000000000001</v>
      </c>
      <c r="B168" s="91">
        <f>Hydro2Yr!$O175</f>
        <v>7.4658274121015503E-3</v>
      </c>
      <c r="C168" s="91">
        <f>Hydro5Yr!$O175</f>
        <v>0.10624289919185113</v>
      </c>
      <c r="D168" s="91">
        <f>Hydro10Yr!$O175</f>
        <v>0.35237097888420577</v>
      </c>
      <c r="E168" s="91">
        <f>Hydro25Yr!$O175</f>
        <v>1.0261457341659659</v>
      </c>
      <c r="F168" s="91">
        <f>Hydro100Yr!$O175</f>
        <v>1.7396722201621559</v>
      </c>
      <c r="G168" s="70"/>
      <c r="H168" s="70"/>
    </row>
    <row r="169" spans="1:8" x14ac:dyDescent="0.2">
      <c r="A169" s="90">
        <f>Hydro2Yr!$I176/60</f>
        <v>16.7</v>
      </c>
      <c r="B169" s="91">
        <f>Hydro2Yr!$O176</f>
        <v>7.0145281724042453E-3</v>
      </c>
      <c r="C169" s="91">
        <f>Hydro5Yr!$O176</f>
        <v>0.10131637370754562</v>
      </c>
      <c r="D169" s="91">
        <f>Hydro10Yr!$O176</f>
        <v>0.33824548949962335</v>
      </c>
      <c r="E169" s="91">
        <f>Hydro25Yr!$O176</f>
        <v>0.99059136669721382</v>
      </c>
      <c r="F169" s="91">
        <f>Hydro100Yr!$O176</f>
        <v>1.6816024979977864</v>
      </c>
      <c r="G169" s="70"/>
      <c r="H169" s="70"/>
    </row>
    <row r="170" spans="1:8" x14ac:dyDescent="0.2">
      <c r="A170" s="90">
        <f>Hydro2Yr!$I177/60</f>
        <v>16.8</v>
      </c>
      <c r="B170" s="91">
        <f>Hydro2Yr!$O177</f>
        <v>6.5905093656059427E-3</v>
      </c>
      <c r="C170" s="91">
        <f>Hydro5Yr!$O177</f>
        <v>9.6618293169039637E-2</v>
      </c>
      <c r="D170" s="91">
        <f>Hydro10Yr!$O177</f>
        <v>0.32468624836563603</v>
      </c>
      <c r="E170" s="91">
        <f>Hydro25Yr!$O177</f>
        <v>0.9562689032397681</v>
      </c>
      <c r="F170" s="91">
        <f>Hydro100Yr!$O177</f>
        <v>1.6254711252495646</v>
      </c>
      <c r="G170" s="70"/>
      <c r="H170" s="70"/>
    </row>
    <row r="171" spans="1:8" x14ac:dyDescent="0.2">
      <c r="A171" s="90">
        <f>Hydro2Yr!$I178/60</f>
        <v>16.899999999999999</v>
      </c>
      <c r="B171" s="91">
        <f>Hydro2Yr!$O178</f>
        <v>6.1921219261782783E-3</v>
      </c>
      <c r="C171" s="91">
        <f>Hydro5Yr!$O178</f>
        <v>9.2138064493353308E-2</v>
      </c>
      <c r="D171" s="91">
        <f>Hydro10Yr!$O178</f>
        <v>0.31167055629833929</v>
      </c>
      <c r="E171" s="91">
        <f>Hydro25Yr!$O178</f>
        <v>0.92313566021911608</v>
      </c>
      <c r="F171" s="91">
        <f>Hydro100Yr!$O178</f>
        <v>1.5712134004118066</v>
      </c>
      <c r="G171" s="70"/>
      <c r="H171" s="70"/>
    </row>
    <row r="172" spans="1:8" x14ac:dyDescent="0.2">
      <c r="A172" s="90">
        <f>Hydro2Yr!$I179/60</f>
        <v>17</v>
      </c>
      <c r="B172" s="91">
        <f>Hydro2Yr!$O179</f>
        <v>5.8178164723892353E-3</v>
      </c>
      <c r="C172" s="91">
        <f>Hydro5Yr!$O179</f>
        <v>8.7865585802975668E-2</v>
      </c>
      <c r="D172" s="91">
        <f>Hydro10Yr!$O179</f>
        <v>0.29917662405562184</v>
      </c>
      <c r="E172" s="91">
        <f>Hydro25Yr!$O179</f>
        <v>0.89115043298078711</v>
      </c>
      <c r="F172" s="91">
        <f>Hydro100Yr!$O179</f>
        <v>1.5187667816951209</v>
      </c>
      <c r="G172" s="70"/>
      <c r="H172" s="70"/>
    </row>
    <row r="173" spans="1:8" x14ac:dyDescent="0.2">
      <c r="A173" s="90">
        <f>Hydro2Yr!$I180/60</f>
        <v>17.100000000000001</v>
      </c>
      <c r="B173" s="91">
        <f>Hydro2Yr!$O180</f>
        <v>5.4661372805515232E-3</v>
      </c>
      <c r="C173" s="91">
        <f>Hydro5Yr!$O180</f>
        <v>8.3791223648474064E-2</v>
      </c>
      <c r="D173" s="91">
        <f>Hydro10Yr!$O180</f>
        <v>0.28718353586034828</v>
      </c>
      <c r="E173" s="91">
        <f>Hydro25Yr!$O180</f>
        <v>0.86027344454805921</v>
      </c>
      <c r="F173" s="91">
        <f>Hydro100Yr!$O180</f>
        <v>1.4680708149357657</v>
      </c>
      <c r="G173" s="70"/>
      <c r="H173" s="70"/>
    </row>
    <row r="174" spans="1:8" x14ac:dyDescent="0.2">
      <c r="A174" s="90">
        <f>Hydro2Yr!$I181/60</f>
        <v>17.2</v>
      </c>
      <c r="B174" s="91">
        <f>Hydro2Yr!$O181</f>
        <v>5.1357166235195296E-3</v>
      </c>
      <c r="C174" s="91">
        <f>Hydro5Yr!$O181</f>
        <v>7.9905791287296302E-2</v>
      </c>
      <c r="D174" s="91">
        <f>Hydro10Yr!$O181</f>
        <v>0.2756712143857829</v>
      </c>
      <c r="E174" s="91">
        <f>Hydro25Yr!$O181</f>
        <v>0.83046629615511647</v>
      </c>
      <c r="F174" s="91">
        <f>Hydro100Yr!$O181</f>
        <v>1.4190670639113356</v>
      </c>
      <c r="G174" s="70"/>
      <c r="H174" s="70"/>
    </row>
    <row r="175" spans="1:8" x14ac:dyDescent="0.2">
      <c r="A175" s="90">
        <f>Hydro2Yr!$I182/60</f>
        <v>17.3</v>
      </c>
      <c r="B175" s="91">
        <f>Hydro2Yr!$O182</f>
        <v>4.825269451416629E-3</v>
      </c>
      <c r="C175" s="91">
        <f>Hydro5Yr!$O182</f>
        <v>7.6200527969795609E-2</v>
      </c>
      <c r="D175" s="91">
        <f>Hydro10Yr!$O182</f>
        <v>0.26462038714464081</v>
      </c>
      <c r="E175" s="91">
        <f>Hydro25Yr!$O182</f>
        <v>0.80169191949417251</v>
      </c>
      <c r="F175" s="91">
        <f>Hydro100Yr!$O182</f>
        <v>1.371699042982508</v>
      </c>
      <c r="G175" s="70"/>
      <c r="H175" s="70"/>
    </row>
    <row r="176" spans="1:8" x14ac:dyDescent="0.2">
      <c r="A176" s="90">
        <f>Hydro2Yr!$I183/60</f>
        <v>17.399999999999999</v>
      </c>
      <c r="B176" s="91">
        <f>Hydro2Yr!$O183</f>
        <v>4.5335883939052945E-3</v>
      </c>
      <c r="C176" s="91">
        <f>Hydro5Yr!$O183</f>
        <v>7.2667079185770644E-2</v>
      </c>
      <c r="D176" s="91">
        <f>Hydro10Yr!$O183</f>
        <v>0.25401255422550562</v>
      </c>
      <c r="E176" s="91">
        <f>Hydro25Yr!$O183</f>
        <v>0.77391453061715143</v>
      </c>
      <c r="F176" s="91">
        <f>Hydro100Yr!$O183</f>
        <v>1.3259121519831765</v>
      </c>
      <c r="G176" s="70"/>
      <c r="H176" s="70"/>
    </row>
    <row r="177" spans="1:8" x14ac:dyDescent="0.2">
      <c r="A177" s="90">
        <f>Hydro2Yr!$I184/60</f>
        <v>17.5</v>
      </c>
      <c r="B177" s="91">
        <f>Hydro2Yr!$O184</f>
        <v>4.2595390645632216E-3</v>
      </c>
      <c r="C177" s="91">
        <f>Hydro5Yr!$O184</f>
        <v>6.9297477826979509E-2</v>
      </c>
      <c r="D177" s="91">
        <f>Hydro10Yr!$O184</f>
        <v>0.2438299573225913</v>
      </c>
      <c r="E177" s="91">
        <f>Hydro25Yr!$O184</f>
        <v>0.7470995854346012</v>
      </c>
      <c r="F177" s="91">
        <f>Hydro100Yr!$O184</f>
        <v>1.2816536132839429</v>
      </c>
      <c r="G177" s="70"/>
      <c r="H177" s="70"/>
    </row>
    <row r="178" spans="1:8" x14ac:dyDescent="0.2">
      <c r="A178" s="90">
        <f>Hydro2Yr!$I185/60</f>
        <v>17.600000000000001</v>
      </c>
      <c r="B178" s="91">
        <f>Hydro2Yr!$O185</f>
        <v>4.0020556491038107E-3</v>
      </c>
      <c r="C178" s="91">
        <f>Hydro5Yr!$O185</f>
        <v>6.6084126223158429E-2</v>
      </c>
      <c r="D178" s="91">
        <f>Hydro10Yr!$O185</f>
        <v>0.23405555000701209</v>
      </c>
      <c r="E178" s="91">
        <f>Hydro25Yr!$O185</f>
        <v>0.72121373675650424</v>
      </c>
      <c r="F178" s="91">
        <f>Hydro100Yr!$O185</f>
        <v>1.2388724109563991</v>
      </c>
      <c r="G178" s="70"/>
      <c r="H178" s="70"/>
    </row>
    <row r="179" spans="1:8" x14ac:dyDescent="0.2">
      <c r="A179" s="90">
        <f>Hydro2Yr!$I186/60</f>
        <v>17.7</v>
      </c>
      <c r="B179" s="91">
        <f>Hydro2Yr!$O186</f>
        <v>3.7601367602825512E-3</v>
      </c>
      <c r="C179" s="91">
        <f>Hydro5Yr!$O186</f>
        <v>6.3019779011035074E-2</v>
      </c>
      <c r="D179" s="91">
        <f>Hydro10Yr!$O186</f>
        <v>0.22467296918978416</v>
      </c>
      <c r="E179" s="91">
        <f>Hydro25Yr!$O186</f>
        <v>0.69622479282156358</v>
      </c>
      <c r="F179" s="91">
        <f>Hydro100Yr!$O186</f>
        <v>1.197519231968097</v>
      </c>
      <c r="G179" s="70"/>
      <c r="H179" s="70"/>
    </row>
    <row r="180" spans="1:8" x14ac:dyDescent="0.2">
      <c r="A180" s="90">
        <f>Hydro2Yr!$I187/60</f>
        <v>17.8</v>
      </c>
      <c r="B180" s="91">
        <f>Hydro2Yr!$O187</f>
        <v>3.5328415433689142E-3</v>
      </c>
      <c r="C180" s="91">
        <f>Hydro5Yr!$O187</f>
        <v>6.0097526797712554E-2</v>
      </c>
      <c r="D180" s="91">
        <f>Hydro10Yr!$O187</f>
        <v>0.21566650772879117</v>
      </c>
      <c r="E180" s="91">
        <f>Hydro25Yr!$O187</f>
        <v>0.67210167726336933</v>
      </c>
      <c r="F180" s="91">
        <f>Hydro100Yr!$O187</f>
        <v>1.1575464093403951</v>
      </c>
      <c r="G180" s="70"/>
      <c r="H180" s="70"/>
    </row>
    <row r="181" spans="1:8" x14ac:dyDescent="0.2">
      <c r="A181" s="90">
        <f>Hydro2Yr!$I188/60</f>
        <v>17.899999999999999</v>
      </c>
      <c r="B181" s="91">
        <f>Hydro2Yr!$O188</f>
        <v>3.3192860170371519E-3</v>
      </c>
      <c r="C181" s="91">
        <f>Hydro5Yr!$O188</f>
        <v>5.7310780581590996E-2</v>
      </c>
      <c r="D181" s="91">
        <f>Hydro10Yr!$O188</f>
        <v>0.20702108813385281</v>
      </c>
      <c r="E181" s="91">
        <f>Hydro25Yr!$O188</f>
        <v>0.64881439046369449</v>
      </c>
      <c r="F181" s="91">
        <f>Hydro100Yr!$O188</f>
        <v>1.1189078672037076</v>
      </c>
      <c r="G181" s="70"/>
      <c r="H181" s="70"/>
    </row>
    <row r="182" spans="1:8" x14ac:dyDescent="0.2">
      <c r="A182" s="90">
        <f>Hydro2Yr!$I189/60</f>
        <v>18</v>
      </c>
      <c r="B182" s="91">
        <f>Hydro2Yr!$O189</f>
        <v>3.1186396354453793E-3</v>
      </c>
      <c r="C182" s="91">
        <f>Hydro5Yr!$O189</f>
        <v>5.4653256895694391E-2</v>
      </c>
      <c r="D182" s="91">
        <f>Hydro10Yr!$O189</f>
        <v>0.19872223732587962</v>
      </c>
      <c r="E182" s="91">
        <f>Hydro25Yr!$O189</f>
        <v>0.62633397224482479</v>
      </c>
      <c r="F182" s="91">
        <f>Hydro100Yr!$O189</f>
        <v>1.081559067686753</v>
      </c>
      <c r="G182" s="70"/>
      <c r="H182" s="70"/>
    </row>
    <row r="183" spans="1:8" x14ac:dyDescent="0.2">
      <c r="A183" s="90">
        <f>Hydro2Yr!$I190/60</f>
        <v>18.100000000000001</v>
      </c>
      <c r="B183" s="91">
        <f>Hydro2Yr!$O190</f>
        <v>2.9301220581323781E-3</v>
      </c>
      <c r="C183" s="91">
        <f>Hydro5Yr!$O190</f>
        <v>5.2118963639909484E-2</v>
      </c>
      <c r="D183" s="91">
        <f>Hydro10Yr!$O190</f>
        <v>0.19075606240785439</v>
      </c>
      <c r="E183" s="91">
        <f>Hydro25Yr!$O190</f>
        <v>0.60463246585454966</v>
      </c>
      <c r="F183" s="91">
        <f>Hydro100Yr!$O190</f>
        <v>1.0454569595786674</v>
      </c>
      <c r="G183" s="70"/>
      <c r="H183" s="70"/>
    </row>
    <row r="184" spans="1:8" x14ac:dyDescent="0.2">
      <c r="A184" s="90">
        <f>Hydro2Yr!$I191/60</f>
        <v>18.2</v>
      </c>
      <c r="B184" s="91">
        <f>Hydro2Yr!$O191</f>
        <v>2.7530001151697008E-3</v>
      </c>
      <c r="C184" s="91">
        <f>Hydro5Yr!$O191</f>
        <v>4.9702186570187823E-2</v>
      </c>
      <c r="D184" s="91">
        <f>Hydro10Yr!$O191</f>
        <v>0.18310922740708538</v>
      </c>
      <c r="E184" s="91">
        <f>Hydro25Yr!$O191</f>
        <v>0.58368288319901929</v>
      </c>
      <c r="F184" s="91">
        <f>Hydro100Yr!$O191</f>
        <v>1.0105599287047227</v>
      </c>
      <c r="G184" s="70"/>
      <c r="H184" s="70"/>
    </row>
    <row r="185" spans="1:8" x14ac:dyDescent="0.2">
      <c r="A185" s="90">
        <f>Hydro2Yr!$I192/60</f>
        <v>18.3</v>
      </c>
      <c r="B185" s="91">
        <f>Hydro2Yr!$O192</f>
        <v>2.5865849557663552E-3</v>
      </c>
      <c r="C185" s="91">
        <f>Hydro5Yr!$O192</f>
        <v>4.739747641424983E-2</v>
      </c>
      <c r="D185" s="91">
        <f>Hydro10Yr!$O192</f>
        <v>0.17576893094978863</v>
      </c>
      <c r="E185" s="91">
        <f>Hydro25Yr!$O192</f>
        <v>0.56345917128021927</v>
      </c>
      <c r="F185" s="91">
        <f>Hydro100Yr!$O192</f>
        <v>0.97682774995850941</v>
      </c>
      <c r="G185" s="70"/>
      <c r="H185" s="70"/>
    </row>
    <row r="186" spans="1:8" x14ac:dyDescent="0.2">
      <c r="A186" s="90">
        <f>Hydro2Yr!$I193/60</f>
        <v>18.399999999999999</v>
      </c>
      <c r="B186" s="91">
        <f>Hydro2Yr!$O193</f>
        <v>2.4302293692364998E-3</v>
      </c>
      <c r="C186" s="91">
        <f>Hydro5Yr!$O193</f>
        <v>4.5199636584738849E-2</v>
      </c>
      <c r="D186" s="91">
        <f>Hydro10Yr!$O193</f>
        <v>0.16872288483063125</v>
      </c>
      <c r="E186" s="91">
        <f>Hydro25Yr!$O193</f>
        <v>0.54393617979634568</v>
      </c>
      <c r="F186" s="91">
        <f>Hydro100Yr!$O193</f>
        <v>0.94422154093526445</v>
      </c>
      <c r="G186" s="70"/>
      <c r="H186" s="70"/>
    </row>
    <row r="187" spans="1:8" x14ac:dyDescent="0.2">
      <c r="A187" s="90">
        <f>Hydro2Yr!$I194/60</f>
        <v>18.5</v>
      </c>
      <c r="B187" s="91">
        <f>Hydro2Yr!$O194</f>
        <v>2.283325267910934E-3</v>
      </c>
      <c r="C187" s="91">
        <f>Hydro5Yr!$O194</f>
        <v>4.3103711462119838E-2</v>
      </c>
      <c r="D187" s="91">
        <f>Hydro10Yr!$O194</f>
        <v>0.16195929344135732</v>
      </c>
      <c r="E187" s="91">
        <f>Hydro25Yr!$O194</f>
        <v>0.52508962986477414</v>
      </c>
      <c r="F187" s="91">
        <f>Hydro100Yr!$O194</f>
        <v>0.91270371711290421</v>
      </c>
      <c r="G187" s="70"/>
      <c r="H187" s="70"/>
    </row>
    <row r="188" spans="1:8" x14ac:dyDescent="0.2">
      <c r="A188" s="90">
        <f>Hydro2Yr!$I195/60</f>
        <v>18.600000000000001</v>
      </c>
      <c r="B188" s="91">
        <f>Hydro2Yr!$O195</f>
        <v>2.1453013222033795E-3</v>
      </c>
      <c r="C188" s="91">
        <f>Hydro5Yr!$O195</f>
        <v>4.1104975220906829E-2</v>
      </c>
      <c r="D188" s="91">
        <f>Hydro10Yr!$O195</f>
        <v>0.15546683402405581</v>
      </c>
      <c r="E188" s="91">
        <f>Hydro25Yr!$O195</f>
        <v>0.50689608382872531</v>
      </c>
      <c r="F188" s="91">
        <f>Hydro100Yr!$O195</f>
        <v>0.88223794852909743</v>
      </c>
      <c r="G188" s="70"/>
      <c r="H188" s="70"/>
    </row>
    <row r="189" spans="1:8" x14ac:dyDescent="0.2">
      <c r="A189" s="90">
        <f>Hydro2Yr!$I196/60</f>
        <v>18.7</v>
      </c>
      <c r="B189" s="91">
        <f>Hydro2Yr!$O196</f>
        <v>2.0156207386336808E-3</v>
      </c>
      <c r="C189" s="91">
        <f>Hydro5Yr!$O196</f>
        <v>3.9198921174020629E-2</v>
      </c>
      <c r="D189" s="91">
        <f>Hydro10Yr!$O196</f>
        <v>0.14923463771601897</v>
      </c>
      <c r="E189" s="91">
        <f>Hydro25Yr!$O196</f>
        <v>0.489332916110092</v>
      </c>
      <c r="F189" s="91">
        <f>Hydro100Yr!$O196</f>
        <v>0.85278911790445588</v>
      </c>
      <c r="G189" s="70"/>
      <c r="H189" s="70"/>
    </row>
    <row r="190" spans="1:8" x14ac:dyDescent="0.2">
      <c r="A190" s="90">
        <f>Hydro2Yr!$I197/60</f>
        <v>18.8</v>
      </c>
      <c r="B190" s="91">
        <f>Hydro2Yr!$O197</f>
        <v>1.89377917216657E-3</v>
      </c>
      <c r="C190" s="91">
        <f>Hydro5Yr!$O197</f>
        <v>3.738125161125401E-2</v>
      </c>
      <c r="D190" s="91">
        <f>Hydro10Yr!$O197</f>
        <v>0.14325227135445082</v>
      </c>
      <c r="E190" s="91">
        <f>Hydro25Yr!$O197</f>
        <v>0.47237828507215768</v>
      </c>
      <c r="F190" s="91">
        <f>Hydro100Yr!$O197</f>
        <v>0.82432328016354084</v>
      </c>
      <c r="G190" s="70"/>
      <c r="H190" s="70"/>
    </row>
    <row r="191" spans="1:8" x14ac:dyDescent="0.2">
      <c r="A191" s="90">
        <f>Hydro2Yr!$I198/60</f>
        <v>18.899999999999999</v>
      </c>
      <c r="B191" s="91">
        <f>Hydro2Yr!$O198</f>
        <v>1.7793027647468079E-3</v>
      </c>
      <c r="C191" s="91">
        <f>Hydro5Yr!$O198</f>
        <v>3.5647868108931328E-2</v>
      </c>
      <c r="D191" s="91">
        <f>Hydro10Yr!$O198</f>
        <v>0.1375097200105741</v>
      </c>
      <c r="E191" s="91">
        <f>Hydro25Yr!$O198</f>
        <v>0.45601110585724353</v>
      </c>
      <c r="F191" s="91">
        <f>Hydro100Yr!$O198</f>
        <v>0.79680762330706822</v>
      </c>
      <c r="G191" s="70"/>
      <c r="H191" s="70"/>
    </row>
    <row r="192" spans="1:8" x14ac:dyDescent="0.2">
      <c r="A192" s="90">
        <f>Hydro2Yr!$I199/60</f>
        <v>19</v>
      </c>
      <c r="B192" s="91">
        <f>Hydro2Yr!$O199</f>
        <v>1.6717463024021324E-3</v>
      </c>
      <c r="C192" s="91">
        <f>Hydro5Yr!$O199</f>
        <v>3.3994862288912304E-2</v>
      </c>
      <c r="D192" s="91">
        <f>Hydro10Yr!$O199</f>
        <v>0.13199737022388908</v>
      </c>
      <c r="E192" s="91">
        <f>Hydro25Yr!$O199</f>
        <v>0.44021102416547658</v>
      </c>
      <c r="F192" s="91">
        <f>Hydro100Yr!$O199</f>
        <v>0.77021043059016447</v>
      </c>
      <c r="G192" s="70"/>
      <c r="H192" s="70"/>
    </row>
    <row r="193" spans="1:8" x14ac:dyDescent="0.2">
      <c r="A193" s="90">
        <f>Hydro2Yr!$I200/60</f>
        <v>19.100000000000001</v>
      </c>
      <c r="B193" s="91">
        <f>Hydro2Yr!$O200</f>
        <v>1.5706914837469378E-3</v>
      </c>
      <c r="C193" s="91">
        <f>Hydro5Yr!$O200</f>
        <v>3.2418507006105469E-2</v>
      </c>
      <c r="D193" s="91">
        <f>Hydro10Yr!$O200</f>
        <v>0.12670599390852241</v>
      </c>
      <c r="E193" s="91">
        <f>Hydro25Yr!$O200</f>
        <v>0.4249583909420912</v>
      </c>
      <c r="F193" s="91">
        <f>Hydro100Yr!$O200</f>
        <v>0.74450104396312367</v>
      </c>
      <c r="G193" s="70"/>
      <c r="H193" s="70"/>
    </row>
    <row r="194" spans="1:8" x14ac:dyDescent="0.2">
      <c r="A194" s="90">
        <f>Hydro2Yr!$I201/60</f>
        <v>19.2</v>
      </c>
      <c r="B194" s="91">
        <f>Hydro2Yr!$O201</f>
        <v>1.4757452931525733E-3</v>
      </c>
      <c r="C194" s="91">
        <f>Hydro5Yr!$O201</f>
        <v>3.0915247944619213E-2</v>
      </c>
      <c r="D194" s="91">
        <f>Hydro10Yr!$O201</f>
        <v>0.12162673290472112</v>
      </c>
      <c r="E194" s="91">
        <f>Hydro25Yr!$O201</f>
        <v>0.41023423794177261</v>
      </c>
      <c r="F194" s="91">
        <f>Hydro100Yr!$O201</f>
        <v>0.71964982873247851</v>
      </c>
      <c r="G194" s="70"/>
      <c r="H194" s="70"/>
    </row>
    <row r="195" spans="1:8" x14ac:dyDescent="0.2">
      <c r="A195" s="90">
        <f>Hydro2Yr!$I202/60</f>
        <v>19.3</v>
      </c>
      <c r="B195" s="91">
        <f>Hydro2Yr!$O202</f>
        <v>1.3865384722572618E-3</v>
      </c>
      <c r="C195" s="91">
        <f>Hydro5Yr!$O202</f>
        <v>2.9481695603603249E-2</v>
      </c>
      <c r="D195" s="91">
        <f>Hydro10Yr!$O202</f>
        <v>0.11675108414962962</v>
      </c>
      <c r="E195" s="91">
        <f>Hydro25Yr!$O202</f>
        <v>0.39602025413965641</v>
      </c>
      <c r="F195" s="91">
        <f>Hydro100Yr!$O202</f>
        <v>0.69562813940169299</v>
      </c>
      <c r="G195" s="70"/>
      <c r="H195" s="70"/>
    </row>
    <row r="196" spans="1:8" x14ac:dyDescent="0.2">
      <c r="A196" s="90">
        <f>Hydro2Yr!$I203/60</f>
        <v>19.399999999999999</v>
      </c>
      <c r="B196" s="91">
        <f>Hydro2Yr!$O203</f>
        <v>1.3027240838712564E-3</v>
      </c>
      <c r="C196" s="91">
        <f>Hydro5Yr!$O203</f>
        <v>2.8114617654709753E-2</v>
      </c>
      <c r="D196" s="91">
        <f>Hydro10Yr!$O203</f>
        <v>0.11207088544252766</v>
      </c>
      <c r="E196" s="91">
        <f>Hydro25Yr!$O203</f>
        <v>0.3822987629596597</v>
      </c>
      <c r="F196" s="91">
        <f>Hydro100Yr!$O203</f>
        <v>0.67240828665206953</v>
      </c>
      <c r="G196" s="70"/>
      <c r="H196" s="70"/>
    </row>
    <row r="197" spans="1:8" x14ac:dyDescent="0.2">
      <c r="A197" s="90">
        <f>Hydro2Yr!$I204/60</f>
        <v>19.5</v>
      </c>
      <c r="B197" s="91">
        <f>Hydro2Yr!$O204</f>
        <v>1.2239761626919496E-3</v>
      </c>
      <c r="C197" s="91">
        <f>Hydro5Yr!$O204</f>
        <v>2.6810931653941602E-2</v>
      </c>
      <c r="D197" s="91">
        <f>Hydro10Yr!$O204</f>
        <v>0.10757830178069469</v>
      </c>
      <c r="E197" s="91">
        <f>Hydro25Yr!$O204</f>
        <v>0.36905270029180215</v>
      </c>
      <c r="F197" s="91">
        <f>Hydro100Yr!$O204</f>
        <v>0.64996350542582915</v>
      </c>
      <c r="G197" s="70"/>
      <c r="H197" s="70"/>
    </row>
    <row r="198" spans="1:8" x14ac:dyDescent="0.2">
      <c r="A198" s="90">
        <f>Hydro2Yr!$I205/60</f>
        <v>19.600000000000001</v>
      </c>
      <c r="B198" s="91">
        <f>Hydro2Yr!$O205</f>
        <v>1.1499884475814762E-3</v>
      </c>
      <c r="C198" s="91">
        <f>Hydro5Yr!$O205</f>
        <v>2.55676980914556E-2</v>
      </c>
      <c r="D198" s="91">
        <f>Hydro10Yr!$O205</f>
        <v>0.10326581224303039</v>
      </c>
      <c r="E198" s="91">
        <f>Hydro25Yr!$O205</f>
        <v>0.35626559327120455</v>
      </c>
      <c r="F198" s="91">
        <f>Hydro100Yr!$O205</f>
        <v>0.62826792407456611</v>
      </c>
      <c r="G198" s="70"/>
      <c r="H198" s="70"/>
    </row>
    <row r="199" spans="1:8" x14ac:dyDescent="0.2">
      <c r="A199" s="90">
        <f>Hydro2Yr!$I206/60</f>
        <v>19.7</v>
      </c>
      <c r="B199" s="91">
        <f>Hydro2Yr!$O206</f>
        <v>1.0804731904764235E-3</v>
      </c>
      <c r="C199" s="91">
        <f>Hydro5Yr!$O206</f>
        <v>2.4382113763649092E-2</v>
      </c>
      <c r="D199" s="91">
        <f>Hydro10Yr!$O206</f>
        <v>9.9126197399469138E-2</v>
      </c>
      <c r="E199" s="91">
        <f>Hydro25Yr!$O206</f>
        <v>0.34392153979235623</v>
      </c>
      <c r="F199" s="91">
        <f>Hydro100Yr!$O206</f>
        <v>0.60729653453752186</v>
      </c>
      <c r="G199" s="70"/>
      <c r="H199" s="70"/>
    </row>
    <row r="200" spans="1:8" x14ac:dyDescent="0.2">
      <c r="A200" s="90">
        <f>Hydro2Yr!$I207/60</f>
        <v>19.8</v>
      </c>
      <c r="B200" s="91">
        <f>Hydro2Yr!$O207</f>
        <v>1.0151600372973193E-3</v>
      </c>
      <c r="C200" s="91">
        <f>Hydro5Yr!$O207</f>
        <v>2.3251505452584899E-2</v>
      </c>
      <c r="D200" s="91">
        <f>Hydro10Yr!$O207</f>
        <v>9.5152527225114775E-2</v>
      </c>
      <c r="E200" s="91">
        <f>Hydro25Yr!$O207</f>
        <v>0.33200518873318102</v>
      </c>
      <c r="F200" s="91">
        <f>Hydro100Yr!$O207</f>
        <v>0.58702516351528755</v>
      </c>
      <c r="G200" s="70"/>
      <c r="H200" s="70"/>
    </row>
    <row r="201" spans="1:8" x14ac:dyDescent="0.2">
      <c r="A201" s="90">
        <f>Hydro2Yr!$I208/60</f>
        <v>19.899999999999999</v>
      </c>
      <c r="B201" s="91">
        <f>Hydro2Yr!$O208</f>
        <v>9.5379497650569585E-4</v>
      </c>
      <c r="C201" s="91">
        <f>Hydro5Yr!$O208</f>
        <v>2.2173323898504921E-2</v>
      </c>
      <c r="D201" s="91">
        <f>Hydro10Yr!$O208</f>
        <v>9.1338149498859711E-2</v>
      </c>
      <c r="E201" s="91">
        <f>Hydro25Yr!$O208</f>
        <v>0.3205017208643155</v>
      </c>
      <c r="F201" s="91">
        <f>Hydro100Yr!$O208</f>
        <v>0.56743044460573921</v>
      </c>
      <c r="G201" s="70"/>
      <c r="H201" s="70"/>
    </row>
    <row r="202" spans="1:8" x14ac:dyDescent="0.2">
      <c r="A202" s="90">
        <f>Hydro2Yr!$I209/60</f>
        <v>20</v>
      </c>
      <c r="B202" s="91">
        <f>Hydro2Yr!$O209</f>
        <v>8.9613935121942063E-4</v>
      </c>
      <c r="C202" s="91">
        <f>Hydro5Yr!$O209</f>
        <v>2.1145138051839631E-2</v>
      </c>
      <c r="D202" s="91">
        <f>Hydro10Yr!$O209</f>
        <v>8.767667866707031E-2</v>
      </c>
      <c r="E202" s="91">
        <f>Hydro25Yr!$O209</f>
        <v>0.3093968304198419</v>
      </c>
      <c r="F202" s="91">
        <f>Hydro100Yr!$O209</f>
        <v>0.54848979137004505</v>
      </c>
      <c r="G202" s="70"/>
      <c r="H202" s="70"/>
    </row>
    <row r="203" spans="1:8" x14ac:dyDescent="0.2">
      <c r="A203" s="90">
        <f>Hydro2Yr!$I210/60</f>
        <v>20.100000000000001</v>
      </c>
      <c r="B203" s="91">
        <f>Hydro2Yr!$O210</f>
        <v>8.4196893104434049E-4</v>
      </c>
      <c r="C203" s="91">
        <f>Hydro5Yr!$O210</f>
        <v>2.0164629591754763E-2</v>
      </c>
      <c r="D203" s="91">
        <f>Hydro10Yr!$O210</f>
        <v>8.4161985153691693E-2</v>
      </c>
      <c r="E203" s="91">
        <f>Hydro25Yr!$O210</f>
        <v>0.29867670730657336</v>
      </c>
      <c r="F203" s="91">
        <f>Hydro100Yr!$O210</f>
        <v>0.53018137129773668</v>
      </c>
      <c r="G203" s="70"/>
      <c r="H203" s="70"/>
    </row>
    <row r="204" spans="1:8" x14ac:dyDescent="0.2">
      <c r="A204" s="90">
        <f>Hydro2Yr!$I211/60</f>
        <v>20.2</v>
      </c>
      <c r="B204" s="91">
        <f>Hydro2Yr!$O211</f>
        <v>7.9107304001246989E-4</v>
      </c>
      <c r="C204" s="91">
        <f>Hydro5Yr!$O211</f>
        <v>1.9229587698875172E-2</v>
      </c>
      <c r="D204" s="91">
        <f>Hydro10Yr!$O211</f>
        <v>8.0788185098879084E-2</v>
      </c>
      <c r="E204" s="91">
        <f>Hydro25Yr!$O211</f>
        <v>0.28832801992975993</v>
      </c>
      <c r="F204" s="91">
        <f>Hydro100Yr!$O211</f>
        <v>0.51248408064081385</v>
      </c>
      <c r="G204" s="70"/>
      <c r="H204" s="70"/>
    </row>
    <row r="205" spans="1:8" x14ac:dyDescent="0.2">
      <c r="A205" s="90">
        <f>Hydro2Yr!$I212/60</f>
        <v>20.3</v>
      </c>
      <c r="B205" s="91">
        <f>Hydro2Yr!$O212</f>
        <v>7.4325373723512671E-4</v>
      </c>
      <c r="C205" s="91">
        <f>Hydro5Yr!$O212</f>
        <v>1.8337904070399137E-2</v>
      </c>
      <c r="D205" s="91">
        <f>Hydro10Yr!$O212</f>
        <v>7.7549630508976425E-2</v>
      </c>
      <c r="E205" s="91">
        <f>Hydro25Yr!$O212</f>
        <v>0.27833789861385083</v>
      </c>
      <c r="F205" s="91">
        <f>Hydro100Yr!$O212</f>
        <v>0.49537752008787089</v>
      </c>
      <c r="G205" s="70"/>
      <c r="H205" s="70"/>
    </row>
    <row r="206" spans="1:8" x14ac:dyDescent="0.2">
      <c r="A206" s="90">
        <f>Hydro2Yr!$I213/60</f>
        <v>20.399999999999999</v>
      </c>
      <c r="B206" s="91">
        <f>Hydro2Yr!$O213</f>
        <v>6.9832504708449632E-4</v>
      </c>
      <c r="C206" s="91">
        <f>Hydro5Yr!$O213</f>
        <v>1.7487568166364396E-2</v>
      </c>
      <c r="D206" s="91">
        <f>Hydro10Yr!$O213</f>
        <v>7.4440899801352489E-2</v>
      </c>
      <c r="E206" s="91">
        <f>Hydro25Yr!$O213</f>
        <v>0.26869391959771233</v>
      </c>
      <c r="F206" s="91">
        <f>Hydro100Yr!$O213</f>
        <v>0.47884197125023037</v>
      </c>
      <c r="G206" s="70"/>
      <c r="H206" s="70"/>
    </row>
    <row r="207" spans="1:8" x14ac:dyDescent="0.2">
      <c r="A207" s="90">
        <f>Hydro2Yr!$I214/60</f>
        <v>20.5</v>
      </c>
      <c r="B207" s="91">
        <f>Hydro2Yr!$O214</f>
        <v>6.5611223590967779E-4</v>
      </c>
      <c r="C207" s="91">
        <f>Hydro5Yr!$O214</f>
        <v>1.6676662676346151E-2</v>
      </c>
      <c r="D207" s="91">
        <f>Hydro10Yr!$O214</f>
        <v>7.1456788728265525E-2</v>
      </c>
      <c r="E207" s="91">
        <f>Hydro25Yr!$O214</f>
        <v>0.25938408958437503</v>
      </c>
      <c r="F207" s="91">
        <f>Hydro100Yr!$O214</f>
        <v>0.46285837393294366</v>
      </c>
      <c r="G207" s="70"/>
      <c r="H207" s="70"/>
    </row>
    <row r="208" spans="1:8" x14ac:dyDescent="0.2">
      <c r="A208" s="90">
        <f>Hydro2Yr!$I215/60</f>
        <v>20.6</v>
      </c>
      <c r="B208" s="91">
        <f>Hydro2Yr!$O215</f>
        <v>6.1645113247428584E-4</v>
      </c>
      <c r="C208" s="91">
        <f>Hydro5Yr!$O215</f>
        <v>1.5903359196366446E-2</v>
      </c>
      <c r="D208" s="91">
        <f>Hydro10Yr!$O215</f>
        <v>6.8592301664564412E-2</v>
      </c>
      <c r="E208" s="91">
        <f>Hydro25Yr!$O215</f>
        <v>0.25039683082611836</v>
      </c>
      <c r="F208" s="91">
        <f>Hydro100Yr!$O215</f>
        <v>0.44740830416449384</v>
      </c>
      <c r="G208" s="70"/>
      <c r="H208" s="70"/>
    </row>
    <row r="209" spans="1:8" x14ac:dyDescent="0.2">
      <c r="A209" s="90">
        <f>Hydro2Yr!$I216/60</f>
        <v>20.7</v>
      </c>
      <c r="B209" s="91">
        <f>Hydro2Yr!$O216</f>
        <v>5.791874894726756E-4</v>
      </c>
      <c r="C209" s="91">
        <f>Hydro5Yr!$O216</f>
        <v>1.5165914106266973E-2</v>
      </c>
      <c r="D209" s="91">
        <f>Hydro10Yr!$O216</f>
        <v>6.58426432446374E-2</v>
      </c>
      <c r="E209" s="91">
        <f>Hydro25Yr!$O216</f>
        <v>0.24172096672632915</v>
      </c>
      <c r="F209" s="91">
        <f>Hydro100Yr!$O216</f>
        <v>0.43247395295984942</v>
      </c>
      <c r="G209" s="70"/>
      <c r="H209" s="70"/>
    </row>
    <row r="210" spans="1:8" x14ac:dyDescent="0.2">
      <c r="A210" s="90">
        <f>Hydro2Yr!$I217/60</f>
        <v>20.8</v>
      </c>
      <c r="B210" s="91">
        <f>Hydro2Yr!$O217</f>
        <v>5.4417638364165583E-4</v>
      </c>
      <c r="C210" s="91">
        <f>Hydro5Yr!$O217</f>
        <v>1.4462664638249361E-2</v>
      </c>
      <c r="D210" s="91">
        <f>Hydro10Yr!$O217</f>
        <v>6.3203210334611515E-2</v>
      </c>
      <c r="E210" s="91">
        <f>Hydro25Yr!$O217</f>
        <v>0.23334570794023174</v>
      </c>
      <c r="F210" s="91">
        <f>Hydro100Yr!$O217</f>
        <v>0.41803810579240719</v>
      </c>
      <c r="G210" s="70"/>
      <c r="H210" s="70"/>
    </row>
    <row r="211" spans="1:8" x14ac:dyDescent="0.2">
      <c r="A211" s="90">
        <f>Hydro2Yr!$I218/60</f>
        <v>20.9</v>
      </c>
      <c r="B211" s="91">
        <f>Hydro2Yr!$O218</f>
        <v>5.1128165213465318E-4</v>
      </c>
      <c r="C211" s="91">
        <f>Hydro5Yr!$O218</f>
        <v>1.3792025127719446E-2</v>
      </c>
      <c r="D211" s="91">
        <f>Hydro10Yr!$O218</f>
        <v>6.0669584326362692E-2</v>
      </c>
      <c r="E211" s="91">
        <f>Hydro25Yr!$O218</f>
        <v>0.22526063895721257</v>
      </c>
      <c r="F211" s="91">
        <f>Hydro100Yr!$O218</f>
        <v>0.40408412275115191</v>
      </c>
      <c r="G211" s="70"/>
      <c r="H211" s="70"/>
    </row>
    <row r="212" spans="1:8" x14ac:dyDescent="0.2">
      <c r="A212" s="90">
        <f>Hydro2Yr!$I219/60</f>
        <v>21</v>
      </c>
      <c r="B212" s="91">
        <f>Hydro2Yr!$O219</f>
        <v>4.8037536296628188E-4</v>
      </c>
      <c r="C212" s="91">
        <f>Hydro5Yr!$O219</f>
        <v>1.3152483437980752E-2</v>
      </c>
      <c r="D212" s="91">
        <f>Hydro10Yr!$O219</f>
        <v>5.8237523740434817E-2</v>
      </c>
      <c r="E212" s="91">
        <f>Hydro25Yr!$O219</f>
        <v>0.21745570514803939</v>
      </c>
      <c r="F212" s="91">
        <f>Hydro100Yr!$O219</f>
        <v>0.39059591936016691</v>
      </c>
      <c r="G212" s="70"/>
      <c r="H212" s="70"/>
    </row>
    <row r="213" spans="1:8" x14ac:dyDescent="0.2">
      <c r="A213" s="90">
        <f>Hydro2Yr!$I220/60</f>
        <v>21.1</v>
      </c>
      <c r="B213" s="91">
        <f>Hydro2Yr!$O220</f>
        <v>4.5133731746785518E-4</v>
      </c>
      <c r="C213" s="91">
        <f>Hydro5Yr!$O220</f>
        <v>1.254259755071674E-2</v>
      </c>
      <c r="D213" s="91">
        <f>Hydro10Yr!$O220</f>
        <v>5.5902957125485972E-2</v>
      </c>
      <c r="E213" s="91">
        <f>Hydro25Yr!$O220</f>
        <v>0.20992120026088101</v>
      </c>
      <c r="F213" s="91">
        <f>Hydro100Yr!$O220</f>
        <v>0.37755794803838022</v>
      </c>
      <c r="G213" s="70"/>
      <c r="H213" s="70"/>
    </row>
    <row r="214" spans="1:8" x14ac:dyDescent="0.2">
      <c r="A214" s="90">
        <f>Hydro2Yr!$I221/60</f>
        <v>21.2</v>
      </c>
      <c r="B214" s="91">
        <f>Hydro2Yr!$O221</f>
        <v>4.2405458281876508E-4</v>
      </c>
      <c r="C214" s="91">
        <f>Hydro5Yr!$O221</f>
        <v>1.1960992314573714E-2</v>
      </c>
      <c r="D214" s="91">
        <f>Hydro10Yr!$O221</f>
        <v>5.3661976242374308E-2</v>
      </c>
      <c r="E214" s="91">
        <f>Hydro25Yr!$O221</f>
        <v>0.20264775435056617</v>
      </c>
      <c r="F214" s="91">
        <f>Hydro100Yr!$O221</f>
        <v>0.36495518017818229</v>
      </c>
      <c r="G214" s="70"/>
      <c r="H214" s="70"/>
    </row>
    <row r="215" spans="1:8" x14ac:dyDescent="0.2">
      <c r="A215" s="90">
        <f>Hydro2Yr!$I222/60</f>
        <v>21.3</v>
      </c>
      <c r="B215" s="91">
        <f>Hydro2Yr!$O222</f>
        <v>3.9842105283572986E-4</v>
      </c>
      <c r="C215" s="91">
        <f>Hydro5Yr!$O222</f>
        <v>1.140635634451301E-2</v>
      </c>
      <c r="D215" s="91">
        <f>Hydro10Yr!$O222</f>
        <v>5.15108295214734E-2</v>
      </c>
      <c r="E215" s="91">
        <f>Hydro25Yr!$O222</f>
        <v>0.19562632212607461</v>
      </c>
      <c r="F215" s="91">
        <f>Hydro100Yr!$O222</f>
        <v>0.35277308882224817</v>
      </c>
      <c r="G215" s="70"/>
      <c r="H215" s="70"/>
    </row>
    <row r="216" spans="1:8" x14ac:dyDescent="0.2">
      <c r="A216" s="90">
        <f>Hydro2Yr!$I223/60</f>
        <v>21.4</v>
      </c>
      <c r="B216" s="91">
        <f>Hydro2Yr!$O223</f>
        <v>3.7433703531173707E-4</v>
      </c>
      <c r="C216" s="91">
        <f>Hydro5Yr!$O223</f>
        <v>1.0877439064941791E-2</v>
      </c>
      <c r="D216" s="91">
        <f>Hydro10Yr!$O223</f>
        <v>4.9445915782264156E-2</v>
      </c>
      <c r="E216" s="91">
        <f>Hydro25Yr!$O223</f>
        <v>0.18884817170177476</v>
      </c>
      <c r="F216" s="91">
        <f>Hydro100Yr!$O223</f>
        <v>0.34099763191861099</v>
      </c>
      <c r="G216" s="70"/>
      <c r="H216" s="70"/>
    </row>
    <row r="217" spans="1:8" x14ac:dyDescent="0.2">
      <c r="A217" s="90">
        <f>Hydro2Yr!$I224/60</f>
        <v>21.5</v>
      </c>
      <c r="B217" s="91">
        <f>Hydro2Yr!$O224</f>
        <v>3.5170886429978691E-4</v>
      </c>
      <c r="C217" s="91">
        <f>Hydro5Yr!$O224</f>
        <v>1.0373047889954632E-2</v>
      </c>
      <c r="D217" s="91">
        <f>Hydro10Yr!$O224</f>
        <v>4.7463778204688827E-2</v>
      </c>
      <c r="E217" s="91">
        <f>Hydro25Yr!$O224</f>
        <v>0.18230487373840659</v>
      </c>
      <c r="F217" s="91">
        <f>Hydro100Yr!$O224</f>
        <v>0.32961523613466409</v>
      </c>
      <c r="G217" s="70"/>
      <c r="H217" s="70"/>
    </row>
    <row r="218" spans="1:8" x14ac:dyDescent="0.2">
      <c r="A218" s="90">
        <f>Hydro2Yr!$I225/60</f>
        <v>21.6</v>
      </c>
      <c r="B218" s="91">
        <f>Hydro2Yr!$O225</f>
        <v>3.3044853583357863E-4</v>
      </c>
      <c r="C218" s="91">
        <f>Hydro5Yr!$O225</f>
        <v>9.8920455343289096E-3</v>
      </c>
      <c r="D218" s="91">
        <f>Hydro10Yr!$O225</f>
        <v>4.5561098542176603E-2</v>
      </c>
      <c r="E218" s="91">
        <f>Hydro25Yr!$O225</f>
        <v>0.17598829096032007</v>
      </c>
      <c r="F218" s="91">
        <f>Hydro100Yr!$O225</f>
        <v>0.31861278121146031</v>
      </c>
      <c r="G218" s="70"/>
      <c r="H218" s="70"/>
    </row>
    <row r="219" spans="1:8" x14ac:dyDescent="0.2">
      <c r="A219" s="90">
        <f>Hydro2Yr!$I226/60</f>
        <v>21.7</v>
      </c>
      <c r="B219" s="91">
        <f>Hydro2Yr!$O226</f>
        <v>3.1047336566837407E-4</v>
      </c>
      <c r="C219" s="91">
        <f>Hydro5Yr!$O226</f>
        <v>9.4333474492100163E-3</v>
      </c>
      <c r="D219" s="91">
        <f>Hydro10Yr!$O226</f>
        <v>4.3734691566649421E-2</v>
      </c>
      <c r="E219" s="91">
        <f>Hydro25Yr!$O226</f>
        <v>0.16989056803591859</v>
      </c>
      <c r="F219" s="91">
        <f>Hydro100Yr!$O226</f>
        <v>0.30797758484024795</v>
      </c>
      <c r="G219" s="70"/>
      <c r="H219" s="70"/>
    </row>
    <row r="220" spans="1:8" x14ac:dyDescent="0.2">
      <c r="A220" s="90">
        <f>Hydro2Yr!$I227/60</f>
        <v>21.8</v>
      </c>
      <c r="B220" s="91">
        <f>Hydro2Yr!$O227</f>
        <v>2.9170566771097279E-4</v>
      </c>
      <c r="C220" s="91">
        <f>Hydro5Yr!$O227</f>
        <v>8.9959193767049171E-3</v>
      </c>
      <c r="D220" s="91">
        <f>Hydro10Yr!$O227</f>
        <v>4.1981499736212798E-2</v>
      </c>
      <c r="E220" s="91">
        <f>Hydro25Yr!$O227</f>
        <v>0.16400412180873261</v>
      </c>
      <c r="F220" s="91">
        <f>Hydro100Yr!$O227</f>
        <v>0.29769738804383034</v>
      </c>
      <c r="G220" s="70"/>
      <c r="H220" s="70"/>
    </row>
    <row r="221" spans="1:8" x14ac:dyDescent="0.2">
      <c r="A221" s="90">
        <f>Hydro2Yr!$I228/60</f>
        <v>21.9</v>
      </c>
      <c r="B221" s="91">
        <f>Hydro2Yr!$O228</f>
        <v>2.7407245188817417E-4</v>
      </c>
      <c r="C221" s="91">
        <f>Hydro5Yr!$O228</f>
        <v>8.5787750178704832E-3</v>
      </c>
      <c r="D221" s="91">
        <f>Hydro10Yr!$O228</f>
        <v>4.0298588076601943E-2</v>
      </c>
      <c r="E221" s="91">
        <f>Hydro25Yr!$O228</f>
        <v>0.15832163186697329</v>
      </c>
      <c r="F221" s="91">
        <f>Hydro100Yr!$O228</f>
        <v>0.2877603410458891</v>
      </c>
      <c r="G221" s="70"/>
      <c r="H221" s="70"/>
    </row>
    <row r="222" spans="1:8" x14ac:dyDescent="0.2">
      <c r="A222" s="90">
        <f>Hydro2Yr!$I229/60</f>
        <v>22</v>
      </c>
      <c r="B222" s="91">
        <f>Hydro2Yr!$O229</f>
        <v>2.5750514027866357E-4</v>
      </c>
      <c r="C222" s="91">
        <f>Hydro5Yr!$O229</f>
        <v>8.1809738088377097E-3</v>
      </c>
      <c r="D222" s="91">
        <f>Hydro10Yr!$O229</f>
        <v>3.8683139267814588E-2</v>
      </c>
      <c r="E222" s="91">
        <f>Hydro25Yr!$O229</f>
        <v>0.15283603143983107</v>
      </c>
      <c r="F222" s="91">
        <f>Hydro100Yr!$O229</f>
        <v>0.27815498961198376</v>
      </c>
      <c r="G222" s="70"/>
      <c r="H222" s="70"/>
    </row>
    <row r="223" spans="1:8" x14ac:dyDescent="0.2">
      <c r="A223" s="90">
        <f>Hydro2Yr!$I230/60</f>
        <v>22.1</v>
      </c>
      <c r="B223" s="91">
        <f>Hydro2Yr!$O230</f>
        <v>2.4193930040436587E-4</v>
      </c>
      <c r="C223" s="91">
        <f>Hydro5Yr!$O230</f>
        <v>7.8016188000582694E-3</v>
      </c>
      <c r="D223" s="91">
        <f>Hydro10Yr!$O230</f>
        <v>3.7132448927707375E-2</v>
      </c>
      <c r="E223" s="91">
        <f>Hydro25Yr!$O230</f>
        <v>0.14754049860921029</v>
      </c>
      <c r="F223" s="91">
        <f>Hydro100Yr!$O230</f>
        <v>0.26887026184648738</v>
      </c>
      <c r="G223" s="70"/>
      <c r="H223" s="70"/>
    </row>
    <row r="224" spans="1:8" x14ac:dyDescent="0.2">
      <c r="A224" s="90">
        <f>Hydro2Yr!$I231/60</f>
        <v>22.2</v>
      </c>
      <c r="B224" s="91">
        <f>Hydro2Yr!$O231</f>
        <v>2.2731439464396695E-4</v>
      </c>
      <c r="C224" s="91">
        <f>Hydro5Yr!$O231</f>
        <v>7.4398546338910873E-3</v>
      </c>
      <c r="D224" s="91">
        <f>Hydro10Yr!$O231</f>
        <v>3.5643921084657443E-2</v>
      </c>
      <c r="E224" s="91">
        <f>Hydro25Yr!$O231</f>
        <v>0.14242844782595748</v>
      </c>
      <c r="F224" s="91">
        <f>Hydro100Yr!$O231</f>
        <v>0.25989545543023507</v>
      </c>
      <c r="G224" s="70"/>
      <c r="H224" s="70"/>
    </row>
    <row r="225" spans="1:8" x14ac:dyDescent="0.2">
      <c r="A225" s="90">
        <f>Hydro2Yr!$I232/60</f>
        <v>22.3</v>
      </c>
      <c r="B225" s="91">
        <f>Hydro2Yr!$O232</f>
        <v>2.1357354479405009E-4</v>
      </c>
      <c r="C225" s="91">
        <f>Hydro5Yr!$O232</f>
        <v>7.0948656159689795E-3</v>
      </c>
      <c r="D225" s="91">
        <f>Hydro10Yr!$O232</f>
        <v>3.4215063831711828E-2</v>
      </c>
      <c r="E225" s="91">
        <f>Hydro25Yr!$O232</f>
        <v>0.1374935217200432</v>
      </c>
      <c r="F225" s="91">
        <f>Hydro100Yr!$O232</f>
        <v>0.25122022528417315</v>
      </c>
      <c r="G225" s="70"/>
      <c r="H225" s="70"/>
    </row>
    <row r="226" spans="1:8" x14ac:dyDescent="0.2">
      <c r="A226" s="90">
        <f>Hydro2Yr!$I233/60</f>
        <v>22.4</v>
      </c>
      <c r="B226" s="91">
        <f>Hydro2Yr!$O233</f>
        <v>2.0066331086220529E-4</v>
      </c>
      <c r="C226" s="91">
        <f>Hydro5Yr!$O233</f>
        <v>6.7658738759969819E-3</v>
      </c>
      <c r="D226" s="91">
        <f>Hydro10Yr!$O233</f>
        <v>3.2843485154948907E-2</v>
      </c>
      <c r="E226" s="91">
        <f>Hydro25Yr!$O233</f>
        <v>0.13272958319450784</v>
      </c>
      <c r="F226" s="91">
        <f>Hydro100Yr!$O233</f>
        <v>0.24283457164479821</v>
      </c>
      <c r="G226" s="70"/>
      <c r="H226" s="70"/>
    </row>
    <row r="227" spans="1:8" x14ac:dyDescent="0.2">
      <c r="A227" s="90">
        <f>Hydro2Yr!$I234/60</f>
        <v>22.5</v>
      </c>
      <c r="B227" s="91">
        <f>Hydro2Yr!$O234</f>
        <v>1.8853348323178486E-4</v>
      </c>
      <c r="C227" s="91">
        <f>Hydro5Yr!$O234</f>
        <v>6.4521376138350602E-3</v>
      </c>
      <c r="D227" s="91">
        <f>Hydro10Yr!$O234</f>
        <v>3.1526888929067909E-2</v>
      </c>
      <c r="E227" s="91">
        <f>Hydro25Yr!$O234</f>
        <v>0.12813070779333743</v>
      </c>
      <c r="F227" s="91">
        <f>Hydro100Yr!$O234</f>
        <v>0.23472882853762589</v>
      </c>
      <c r="G227" s="70"/>
      <c r="H227" s="70"/>
    </row>
    <row r="228" spans="1:8" x14ac:dyDescent="0.2">
      <c r="A228" s="90">
        <f>Hydro2Yr!$I235/60</f>
        <v>22.6</v>
      </c>
      <c r="B228" s="91">
        <f>Hydro2Yr!$O235</f>
        <v>1.7713688739003298E-4</v>
      </c>
      <c r="C228" s="91">
        <f>Hydro5Yr!$O235</f>
        <v>6.1529494269106115E-3</v>
      </c>
      <c r="D228" s="91">
        <f>Hydro10Yr!$O235</f>
        <v>3.0263071073503761E-2</v>
      </c>
      <c r="E228" s="91">
        <f>Hydro25Yr!$O235</f>
        <v>0.12369117633378472</v>
      </c>
      <c r="F228" s="91">
        <f>Hydro100Yr!$O235</f>
        <v>0.22689365263542191</v>
      </c>
      <c r="G228" s="70"/>
      <c r="H228" s="70"/>
    </row>
    <row r="229" spans="1:8" x14ac:dyDescent="0.2">
      <c r="A229" s="90">
        <f>Hydro2Yr!$I236/60</f>
        <v>22.7</v>
      </c>
      <c r="B229" s="91">
        <f>Hydro2Yr!$O236</f>
        <v>1.6642920046013062E-4</v>
      </c>
      <c r="C229" s="91">
        <f>Hydro5Yr!$O236</f>
        <v>5.8676347151896888E-3</v>
      </c>
      <c r="D229" s="91">
        <f>Hydro10Yr!$O236</f>
        <v>2.904991586263115E-2</v>
      </c>
      <c r="E229" s="91">
        <f>Hydro25Yr!$O236</f>
        <v>0.11940546779396605</v>
      </c>
      <c r="F229" s="91">
        <f>Hydro100Yr!$O236</f>
        <v>0.21932001248833116</v>
      </c>
      <c r="G229" s="70"/>
      <c r="H229" s="70"/>
    </row>
    <row r="230" spans="1:8" x14ac:dyDescent="0.2">
      <c r="A230" s="90">
        <f>Hydro2Yr!$I237/60</f>
        <v>22.8</v>
      </c>
      <c r="B230" s="91">
        <f>Hydro2Yr!$O237</f>
        <v>1.5636877882362952E-4</v>
      </c>
      <c r="C230" s="91">
        <f>Hydro5Yr!$O237</f>
        <v>5.5955501601101156E-3</v>
      </c>
      <c r="D230" s="91">
        <f>Hydro10Yr!$O237</f>
        <v>2.7885392383881581E-2</v>
      </c>
      <c r="E230" s="91">
        <f>Hydro25Yr!$O237</f>
        <v>0.11526825244689316</v>
      </c>
      <c r="F230" s="91">
        <f>Hydro100Yr!$O237</f>
        <v>0.21199917811351027</v>
      </c>
      <c r="G230" s="70"/>
      <c r="H230" s="70"/>
    </row>
    <row r="231" spans="1:8" x14ac:dyDescent="0.2">
      <c r="A231" s="90">
        <f>Hydro2Yr!$I238/60</f>
        <v>22.9</v>
      </c>
      <c r="B231" s="91">
        <f>Hydro2Yr!$O238</f>
        <v>1.469164961628875E-4</v>
      </c>
      <c r="C231" s="91">
        <f>Hydro5Yr!$O238</f>
        <v>5.336082274047302E-3</v>
      </c>
      <c r="D231" s="91">
        <f>Hydro10Yr!$O238</f>
        <v>2.676755113784391E-2</v>
      </c>
      <c r="E231" s="91">
        <f>Hydro25Yr!$O238</f>
        <v>0.11127438523239985</v>
      </c>
      <c r="F231" s="91">
        <f>Hydro100Yr!$O238</f>
        <v>0.20492271093225045</v>
      </c>
      <c r="G231" s="70"/>
      <c r="H231" s="70"/>
    </row>
    <row r="232" spans="1:8" x14ac:dyDescent="0.2">
      <c r="A232" s="90">
        <f>Hydro2Yr!$I239/60</f>
        <v>23</v>
      </c>
      <c r="B232" s="91">
        <f>Hydro2Yr!$O239</f>
        <v>1.3803559129361176E-4</v>
      </c>
      <c r="C232" s="91">
        <f>Hydro5Yr!$O239</f>
        <v>5.088646017041786E-3</v>
      </c>
      <c r="D232" s="91">
        <f>Hydro10Yr!$O239</f>
        <v>2.5694520774656244E-2</v>
      </c>
      <c r="E232" s="91">
        <f>Hydro25Yr!$O239</f>
        <v>0.10741889935872137</v>
      </c>
      <c r="F232" s="91">
        <f>Hydro100Yr!$O239</f>
        <v>0.19808245404299771</v>
      </c>
      <c r="G232" s="70"/>
      <c r="H232" s="70"/>
    </row>
    <row r="233" spans="1:8" x14ac:dyDescent="0.2">
      <c r="A233" s="90">
        <f>Hydro2Yr!$I240/60</f>
        <v>23.1</v>
      </c>
      <c r="B233" s="91">
        <f>Hydro2Yr!$O240</f>
        <v>1.2969152519572659E-4</v>
      </c>
      <c r="C233" s="91">
        <f>Hydro5Yr!$O240</f>
        <v>4.8526834776696426E-3</v>
      </c>
      <c r="D233" s="91">
        <f>Hydro10Yr!$O240</f>
        <v>2.4664504961226776E-2</v>
      </c>
      <c r="E233" s="91">
        <f>Hydro25Yr!$O240</f>
        <v>0.10369700012576985</v>
      </c>
      <c r="F233" s="91">
        <f>Hydro100Yr!$O240</f>
        <v>0.19147052281905594</v>
      </c>
      <c r="G233" s="70"/>
      <c r="H233" s="70"/>
    </row>
    <row r="234" spans="1:8" x14ac:dyDescent="0.2">
      <c r="A234" s="90">
        <f>Hydro2Yr!$I241/60</f>
        <v>23.2</v>
      </c>
      <c r="B234" s="91">
        <f>Hydro2Yr!$O241</f>
        <v>1.2185184668653109E-4</v>
      </c>
      <c r="C234" s="91">
        <f>Hydro5Yr!$O241</f>
        <v>4.6276626150815632E-3</v>
      </c>
      <c r="D234" s="91">
        <f>Hydro10Yr!$O241</f>
        <v>2.3675779374037382E-2</v>
      </c>
      <c r="E234" s="91">
        <f>Hydro25Yr!$O241</f>
        <v>0.10010405896242196</v>
      </c>
      <c r="F234" s="91">
        <f>Hydro100Yr!$O241</f>
        <v>0.18507929582013727</v>
      </c>
      <c r="G234" s="70"/>
      <c r="H234" s="70"/>
    </row>
    <row r="235" spans="1:8" x14ac:dyDescent="0.2">
      <c r="A235" s="90">
        <f>Hydro2Yr!$I242/60</f>
        <v>23.3</v>
      </c>
      <c r="B235" s="91">
        <f>Hydro2Yr!$O242</f>
        <v>1.1448606621373223E-4</v>
      </c>
      <c r="C235" s="91">
        <f>Hydro5Yr!$O242</f>
        <v>4.413076059373966E-3</v>
      </c>
      <c r="D235" s="91">
        <f>Hydro10Yr!$O242</f>
        <v>2.2726688812497099E-2</v>
      </c>
      <c r="E235" s="91">
        <f>Hydro25Yr!$O242</f>
        <v>9.6635607670407089E-2</v>
      </c>
      <c r="F235" s="91">
        <f>Hydro100Yr!$O242</f>
        <v>0.17890140600727839</v>
      </c>
      <c r="G235" s="70"/>
      <c r="H235" s="70"/>
    </row>
    <row r="236" spans="1:8" x14ac:dyDescent="0.2">
      <c r="A236" s="90">
        <f>Hydro2Yr!$I243/60</f>
        <v>23.4</v>
      </c>
      <c r="B236" s="91">
        <f>Hydro2Yr!$O243</f>
        <v>1.0756553727752284E-4</v>
      </c>
      <c r="C236" s="91">
        <f>Hydro5Yr!$O243</f>
        <v>4.2084399675874958E-3</v>
      </c>
      <c r="D236" s="91">
        <f>Hydro10Yr!$O243</f>
        <v>2.1815644428012964E-2</v>
      </c>
      <c r="E236" s="91">
        <f>Hydro25Yr!$O243</f>
        <v>9.3287332867635242E-2</v>
      </c>
      <c r="F236" s="91">
        <f>Hydro100Yr!$O243</f>
        <v>0.17292973225100627</v>
      </c>
      <c r="G236" s="70"/>
      <c r="H236" s="70"/>
    </row>
    <row r="237" spans="1:8" x14ac:dyDescent="0.2">
      <c r="A237" s="90">
        <f>Hydro2Yr!$I244/60</f>
        <v>23.5</v>
      </c>
      <c r="B237" s="91">
        <f>Hydro2Yr!$O244</f>
        <v>1.0106334502053431E-4</v>
      </c>
      <c r="C237" s="91">
        <f>Hydro5Yr!$O244</f>
        <v>4.0132929327531767E-3</v>
      </c>
      <c r="D237" s="91">
        <f>Hydro10Yr!$O244</f>
        <v>2.0941121064137983E-2</v>
      </c>
      <c r="E237" s="91">
        <f>Hydro25Yr!$O244</f>
        <v>9.0055070624054823E-2</v>
      </c>
      <c r="F237" s="91">
        <f>Hydro100Yr!$O244</f>
        <v>0.16715739112295197</v>
      </c>
      <c r="G237" s="70"/>
      <c r="H237" s="70"/>
    </row>
    <row r="238" spans="1:8" x14ac:dyDescent="0.2">
      <c r="A238" s="90">
        <f>Hydro2Yr!$I245/60</f>
        <v>23.6</v>
      </c>
      <c r="B238" s="91">
        <f>Hydro2Yr!$O245</f>
        <v>9.4954201552376513E-5</v>
      </c>
      <c r="C238" s="91">
        <f>Hydro5Yr!$O245</f>
        <v>3.8271949435267219E-3</v>
      </c>
      <c r="D238" s="91">
        <f>Hydro10Yr!$O245</f>
        <v>2.0101654703345639E-2</v>
      </c>
      <c r="E238" s="91">
        <f>Hydro25Yr!$O245</f>
        <v>8.6934801283370569E-2</v>
      </c>
      <c r="F238" s="91">
        <f>Hydro100Yr!$O245</f>
        <v>0.16157772896146369</v>
      </c>
      <c r="G238" s="70"/>
      <c r="H238" s="70"/>
    </row>
    <row r="239" spans="1:8" x14ac:dyDescent="0.2">
      <c r="A239" s="90">
        <f>Hydro2Yr!$I246/60</f>
        <v>23.7</v>
      </c>
      <c r="B239" s="91">
        <f>Hydro2Yr!$O246</f>
        <v>8.9214347601668766E-5</v>
      </c>
      <c r="C239" s="91">
        <f>Hydro5Yr!$O246</f>
        <v>3.6497263920648175E-3</v>
      </c>
      <c r="D239" s="91">
        <f>Hydro10Yr!$O246</f>
        <v>1.9295840016154964E-2</v>
      </c>
      <c r="E239" s="91">
        <f>Hydro25Yr!$O246</f>
        <v>8.3922644464179533E-2</v>
      </c>
      <c r="F239" s="91">
        <f>Hydro100Yr!$O246</f>
        <v>0.15618431420206266</v>
      </c>
      <c r="G239" s="70"/>
      <c r="H239" s="70"/>
    </row>
    <row r="240" spans="1:8" x14ac:dyDescent="0.2">
      <c r="A240" s="90">
        <f>Hydro2Yr!$I247/60</f>
        <v>23.8</v>
      </c>
      <c r="B240" s="91">
        <f>Hydro2Yr!$O247</f>
        <v>8.3821460113074685E-5</v>
      </c>
      <c r="C240" s="91">
        <f>Hydro5Yr!$O247</f>
        <v>3.4804871279067338E-3</v>
      </c>
      <c r="D240" s="91">
        <f>Hydro10Yr!$O247</f>
        <v>1.8522328008503567E-2</v>
      </c>
      <c r="E240" s="91">
        <f>Hydro25Yr!$O247</f>
        <v>8.1014854234311262E-2</v>
      </c>
      <c r="F240" s="91">
        <f>Hydro100Yr!$O247</f>
        <v>0.15097092996390918</v>
      </c>
      <c r="G240" s="70"/>
      <c r="H240" s="70"/>
    </row>
    <row r="241" spans="1:8" x14ac:dyDescent="0.2">
      <c r="A241" s="90">
        <f>Hydro2Yr!$I248/60</f>
        <v>23.9</v>
      </c>
      <c r="B241" s="91">
        <f>Hydro2Yr!$O248</f>
        <v>7.8754565429970787E-5</v>
      </c>
      <c r="C241" s="91">
        <f>Hydro5Yr!$O248</f>
        <v>3.3190955557277154E-3</v>
      </c>
      <c r="D241" s="91">
        <f>Hydro10Yr!$O248</f>
        <v>1.7779823763431082E-2</v>
      </c>
      <c r="E241" s="91">
        <f>Hydro25Yr!$O248</f>
        <v>7.8207814452369059E-2</v>
      </c>
      <c r="F241" s="91">
        <f>Hydro100Yr!$O248</f>
        <v>0.14593156688372852</v>
      </c>
      <c r="G241" s="70"/>
      <c r="H241" s="70"/>
    </row>
    <row r="242" spans="1:8" x14ac:dyDescent="0.2">
      <c r="A242" s="90">
        <f>Hydro2Yr!$I249/60</f>
        <v>24</v>
      </c>
      <c r="B242" s="91">
        <f>Hydro2Yr!$O249</f>
        <v>7.3993957725106396E-5</v>
      </c>
      <c r="C242" s="91">
        <f>Hydro5Yr!$O249</f>
        <v>3.165187774929946E-3</v>
      </c>
      <c r="D242" s="91">
        <f>Hydro10Yr!$O249</f>
        <v>1.7067084273290935E-2</v>
      </c>
      <c r="E242" s="91">
        <f>Hydro25Yr!$O249</f>
        <v>7.5498034270680262E-2</v>
      </c>
      <c r="F242" s="91">
        <f>Hydro100Yr!$O249</f>
        <v>0.14106041618893878</v>
      </c>
      <c r="G242" s="70"/>
      <c r="H242" s="70"/>
    </row>
    <row r="243" spans="1:8" x14ac:dyDescent="0.2">
      <c r="A243" s="90">
        <f>Hydro2Yr!$I250/60</f>
        <v>24.1</v>
      </c>
      <c r="B243" s="91">
        <f>Hydro2Yr!$O250</f>
        <v>6.9521122362021571E-5</v>
      </c>
      <c r="C243" s="91">
        <f>Hydro5Yr!$O250</f>
        <v>3.018416759131063E-3</v>
      </c>
      <c r="D243" s="91">
        <f>Hydro10Yr!$O250</f>
        <v>1.6382916358862951E-2</v>
      </c>
      <c r="E243" s="91">
        <f>Hydro25Yr!$O250</f>
        <v>7.2882143794060966E-2</v>
      </c>
      <c r="F243" s="91">
        <f>Hydro100Yr!$O250</f>
        <v>0.13635186300199459</v>
      </c>
      <c r="G243" s="70"/>
      <c r="H243" s="70"/>
    </row>
    <row r="244" spans="1:8" x14ac:dyDescent="0.2">
      <c r="A244" s="90">
        <f>Hydro2Yr!$I251/60</f>
        <v>24.2</v>
      </c>
      <c r="B244" s="91">
        <f>Hydro2Yr!$O251</f>
        <v>6.5318663889163194E-5</v>
      </c>
      <c r="C244" s="91">
        <f>Hydro5Yr!$O251</f>
        <v>2.8784515737000672E-3</v>
      </c>
      <c r="D244" s="91">
        <f>Hydro10Yr!$O251</f>
        <v>1.5726174671881782E-2</v>
      </c>
      <c r="E244" s="91">
        <f>Hydro25Yr!$O251</f>
        <v>7.0356889888999852E-2</v>
      </c>
      <c r="F244" s="91">
        <f>Hydro100Yr!$O251</f>
        <v>0.13180047986823276</v>
      </c>
      <c r="G244" s="70"/>
      <c r="H244" s="70"/>
    </row>
    <row r="245" spans="1:8" x14ac:dyDescent="0.2">
      <c r="A245" s="90">
        <f>Hydro2Yr!$I252/60</f>
        <v>24.3</v>
      </c>
      <c r="B245" s="91">
        <f>Hydro2Yr!$O252</f>
        <v>6.1370238386660811E-5</v>
      </c>
      <c r="C245" s="91">
        <f>Hydro5Yr!$O252</f>
        <v>2.7449766295763582E-3</v>
      </c>
      <c r="D245" s="91">
        <f>Hydro10Yr!$O252</f>
        <v>1.5095759777638258E-2</v>
      </c>
      <c r="E245" s="91">
        <f>Hydro25Yr!$O252</f>
        <v>6.791913213804536E-2</v>
      </c>
      <c r="F245" s="91">
        <f>Hydro100Yr!$O252</f>
        <v>0.12740102049975113</v>
      </c>
      <c r="G245" s="70"/>
      <c r="H245" s="70"/>
    </row>
    <row r="246" spans="1:8" x14ac:dyDescent="0.2">
      <c r="A246" s="90">
        <f>Hydro2Yr!$I253/60</f>
        <v>24.4</v>
      </c>
      <c r="B246" s="91">
        <f>Hydro2Yr!$O253</f>
        <v>5.7660489902648363E-5</v>
      </c>
      <c r="C246" s="91">
        <f>Hydro5Yr!$O253</f>
        <v>2.6176909716895936E-3</v>
      </c>
      <c r="D246" s="91">
        <f>Hydro10Yr!$O253</f>
        <v>1.4490616314443728E-2</v>
      </c>
      <c r="E246" s="91">
        <f>Hydro25Yr!$O253</f>
        <v>6.5565838934368542E-2</v>
      </c>
      <c r="F246" s="91">
        <f>Hydro100Yr!$O253</f>
        <v>0.12314841372812141</v>
      </c>
      <c r="G246" s="70"/>
      <c r="H246" s="70"/>
    </row>
    <row r="247" spans="1:8" x14ac:dyDescent="0.2">
      <c r="A247" s="90">
        <f>Hydro2Yr!$I254/60</f>
        <v>24.5</v>
      </c>
      <c r="B247" s="91">
        <f>Hydro2Yr!$O254</f>
        <v>5.4174990731925386E-5</v>
      </c>
      <c r="C247" s="91">
        <f>Hydro5Yr!$O254</f>
        <v>2.496307600375731E-3</v>
      </c>
      <c r="D247" s="91">
        <f>Hydro10Yr!$O254</f>
        <v>1.3909731226875256E-2</v>
      </c>
      <c r="E247" s="91">
        <f>Hydro25Yr!$O254</f>
        <v>6.3294083711642593E-2</v>
      </c>
      <c r="F247" s="91">
        <f>Hydro100Yr!$O254</f>
        <v>0.11903775765895165</v>
      </c>
      <c r="G247" s="70"/>
      <c r="H247" s="70"/>
    </row>
    <row r="248" spans="1:8" x14ac:dyDescent="0.2">
      <c r="A248" s="90">
        <f>Hydro2Yr!$I255/60</f>
        <v>24.6</v>
      </c>
      <c r="B248" s="91">
        <f>Hydro2Yr!$O255</f>
        <v>5.0900185304693543E-5</v>
      </c>
      <c r="C248" s="91">
        <f>Hydro5Yr!$O255</f>
        <v>2.3805528242592604E-3</v>
      </c>
      <c r="D248" s="91">
        <f>Hydro10Yr!$O255</f>
        <v>1.335213206984537E-2</v>
      </c>
      <c r="E248" s="91">
        <f>Hydro25Yr!$O255</f>
        <v>6.1101041304551337E-2</v>
      </c>
      <c r="F248" s="91">
        <f>Hydro100Yr!$O255</f>
        <v>0.11506431402157444</v>
      </c>
      <c r="G248" s="70"/>
      <c r="H248" s="70"/>
    </row>
    <row r="249" spans="1:8" x14ac:dyDescent="0.2">
      <c r="A249" s="90">
        <f>Hydro2Yr!$I256/60</f>
        <v>24.7</v>
      </c>
      <c r="B249" s="91">
        <f>Hydro2Yr!$O256</f>
        <v>4.7823337467141674E-5</v>
      </c>
      <c r="C249" s="91">
        <f>Hydro5Yr!$O256</f>
        <v>2.2701656431426123E-3</v>
      </c>
      <c r="D249" s="91">
        <f>Hydro10Yr!$O256</f>
        <v>1.2816885380656106E-2</v>
      </c>
      <c r="E249" s="91">
        <f>Hydro25Yr!$O256</f>
        <v>5.8983984435401017E-2</v>
      </c>
      <c r="F249" s="91">
        <f>Hydro100Yr!$O256</f>
        <v>0.11122350270733514</v>
      </c>
      <c r="G249" s="70"/>
      <c r="H249" s="70"/>
    </row>
    <row r="250" spans="1:8" x14ac:dyDescent="0.2">
      <c r="A250" s="90">
        <f>Hydro2Yr!$I257/60</f>
        <v>24.8</v>
      </c>
      <c r="B250" s="91">
        <f>Hydro2Yr!$O257</f>
        <v>4.493248094885062E-5</v>
      </c>
      <c r="C250" s="91">
        <f>Hydro5Yr!$O257</f>
        <v>2.1648971595111385E-3</v>
      </c>
      <c r="D250" s="91">
        <f>Hydro10Yr!$O257</f>
        <v>1.2303095116312663E-2</v>
      </c>
      <c r="E250" s="91">
        <f>Hydro25Yr!$O257</f>
        <v>5.6940280322464405E-2</v>
      </c>
      <c r="F250" s="91">
        <f>Hydro100Yr!$O257</f>
        <v>0.10751089649019312</v>
      </c>
      <c r="G250" s="70"/>
      <c r="H250" s="70"/>
    </row>
    <row r="251" spans="1:8" x14ac:dyDescent="0.2">
      <c r="A251" s="90">
        <f>Hydro2Yr!$I258/60</f>
        <v>24.9</v>
      </c>
      <c r="B251" s="91">
        <f>Hydro2Yr!$O258</f>
        <v>4.221637282437666E-5</v>
      </c>
      <c r="C251" s="91">
        <f>Hydro5Yr!$O258</f>
        <v>2.0645100173269514E-3</v>
      </c>
      <c r="D251" s="91">
        <f>Hydro10Yr!$O258</f>
        <v>1.1809901153480408E-2</v>
      </c>
      <c r="E251" s="91">
        <f>Hydro25Yr!$O258</f>
        <v>5.4967387405841735E-2</v>
      </c>
      <c r="F251" s="91">
        <f>Hydro100Yr!$O258</f>
        <v>0.1039222159235481</v>
      </c>
      <c r="G251" s="70"/>
      <c r="H251" s="70"/>
    </row>
    <row r="252" spans="1:8" x14ac:dyDescent="0.2">
      <c r="A252" s="90">
        <f>Hydro2Yr!$I259/60</f>
        <v>25</v>
      </c>
      <c r="B252" s="91">
        <f>Hydro2Yr!$O259</f>
        <v>3.9664449788017966E-5</v>
      </c>
      <c r="C252" s="91">
        <f>Hydro5Yr!$O259</f>
        <v>1.9687778668460083E-3</v>
      </c>
      <c r="D252" s="91">
        <f>Hydro10Yr!$O259</f>
        <v>1.1336477848574012E-2</v>
      </c>
      <c r="E252" s="91">
        <f>Hydro25Yr!$O259</f>
        <v>5.306285218676484E-2</v>
      </c>
      <c r="F252" s="91">
        <f>Hydro100Yr!$O259</f>
        <v>0.10045332440740727</v>
      </c>
      <c r="G252" s="70"/>
      <c r="H252" s="70"/>
    </row>
    <row r="253" spans="1:8" x14ac:dyDescent="0.2">
      <c r="A253" s="90">
        <f>Hydro2Yr!$I260/60</f>
        <v>25.1</v>
      </c>
      <c r="B253" s="91">
        <f>Hydro2Yr!$O260</f>
        <v>3.7266787071715486E-5</v>
      </c>
      <c r="C253" s="91">
        <f>Hydro5Yr!$O260</f>
        <v>1.8774848542519222E-3</v>
      </c>
      <c r="D253" s="91">
        <f>Hydro10Yr!$O260</f>
        <v>1.0882032655568431E-2</v>
      </c>
      <c r="E253" s="91">
        <f>Hydro25Yr!$O260</f>
        <v>5.1224306176415081E-2</v>
      </c>
      <c r="F253" s="91">
        <f>Hydro100Yr!$O260</f>
        <v>9.710022342020963E-2</v>
      </c>
      <c r="G253" s="70"/>
      <c r="H253" s="70"/>
    </row>
    <row r="254" spans="1:8" x14ac:dyDescent="0.2">
      <c r="A254" s="90">
        <f>Hydro2Yr!$I261/60</f>
        <v>25.2</v>
      </c>
      <c r="B254" s="91">
        <f>Hydro2Yr!$O261</f>
        <v>3.5014059846309149E-5</v>
      </c>
      <c r="C254" s="91">
        <f>Hydro5Yr!$O261</f>
        <v>1.7904251349556031E-3</v>
      </c>
      <c r="D254" s="91">
        <f>Hydro10Yr!$O261</f>
        <v>1.0445804799217574E-2</v>
      </c>
      <c r="E254" s="91">
        <f>Hydro25Yr!$O261</f>
        <v>4.9449462950459024E-2</v>
      </c>
      <c r="F254" s="91">
        <f>Hydro100Yr!$O261</f>
        <v>9.3859047909811352E-2</v>
      </c>
      <c r="G254" s="70"/>
      <c r="H254" s="70"/>
    </row>
    <row r="255" spans="1:8" x14ac:dyDescent="0.2">
      <c r="A255" s="90">
        <f>Hydro2Yr!$I262/60</f>
        <v>25.3</v>
      </c>
      <c r="B255" s="91">
        <f>Hydro2Yr!$O262</f>
        <v>3.2897506956037066E-5</v>
      </c>
      <c r="C255" s="91">
        <f>Hydro5Yr!$O262</f>
        <v>1.7074024094633998E-3</v>
      </c>
      <c r="D255" s="91">
        <f>Hydro10Yr!$O262</f>
        <v>1.0027064001459474E-2</v>
      </c>
      <c r="E255" s="91">
        <f>Hydro25Yr!$O262</f>
        <v>4.7736115305641293E-2</v>
      </c>
      <c r="F255" s="91">
        <f>Hydro100Yr!$O262</f>
        <v>9.0726061838316094E-2</v>
      </c>
      <c r="G255" s="70"/>
      <c r="H255" s="70"/>
    </row>
    <row r="256" spans="1:8" x14ac:dyDescent="0.2">
      <c r="A256" s="90">
        <f>Hydro2Yr!$I263/60</f>
        <v>25.4</v>
      </c>
      <c r="B256" s="91">
        <f>Hydro2Yr!$O263</f>
        <v>3.0908896845236615E-5</v>
      </c>
      <c r="C256" s="91">
        <f>Hydro5Yr!$O263</f>
        <v>1.6282294807672744E-3</v>
      </c>
      <c r="D256" s="91">
        <f>Hydro10Yr!$O263</f>
        <v>9.6251092588764079E-3</v>
      </c>
      <c r="E256" s="91">
        <f>Hydro25Yr!$O263</f>
        <v>4.6082132514895756E-2</v>
      </c>
      <c r="F256" s="91">
        <f>Hydro100Yr!$O263</f>
        <v>8.769765387562091E-2</v>
      </c>
      <c r="G256" s="70"/>
      <c r="H256" s="70"/>
    </row>
    <row r="257" spans="1:8" x14ac:dyDescent="0.2">
      <c r="A257" s="90">
        <f>Hydro2Yr!$I264/60</f>
        <v>25.5</v>
      </c>
      <c r="B257" s="91">
        <f>Hydro2Yr!$O264</f>
        <v>2.9040495544728766E-5</v>
      </c>
      <c r="C257" s="91">
        <f>Hydro5Yr!$O264</f>
        <v>1.5527278322588598E-3</v>
      </c>
      <c r="D257" s="91">
        <f>Hydro10Yr!$O264</f>
        <v>9.2392676691625351E-3</v>
      </c>
      <c r="E257" s="91">
        <f>Hydro25Yr!$O264</f>
        <v>4.4485457677563844E-2</v>
      </c>
      <c r="F257" s="91">
        <f>Hydro100Yr!$O264</f>
        <v>8.4770333236707712E-2</v>
      </c>
      <c r="G257" s="70"/>
      <c r="H257" s="70"/>
    </row>
    <row r="258" spans="1:8" x14ac:dyDescent="0.2">
      <c r="A258" s="90">
        <f>Hydro2Yr!$I265/60</f>
        <v>25.6</v>
      </c>
      <c r="B258" s="91">
        <f>Hydro2Yr!$O265</f>
        <v>2.7285036593383865E-5</v>
      </c>
      <c r="C258" s="91">
        <f>Hydro5Yr!$O265</f>
        <v>1.4807272252159306E-3</v>
      </c>
      <c r="D258" s="91">
        <f>Hydro10Yr!$O265</f>
        <v>8.8688933046353041E-3</v>
      </c>
      <c r="E258" s="91">
        <f>Hydro25Yr!$O265</f>
        <v>4.2944105161423135E-2</v>
      </c>
      <c r="F258" s="91">
        <f>Hydro100Yr!$O265</f>
        <v>8.1940725657885738E-2</v>
      </c>
      <c r="G258" s="70"/>
      <c r="H258" s="70"/>
    </row>
    <row r="259" spans="1:8" x14ac:dyDescent="0.2">
      <c r="A259" s="90">
        <f>Hydro2Yr!$I266/60</f>
        <v>25.7</v>
      </c>
      <c r="B259" s="91">
        <f>Hydro2Yr!$O266</f>
        <v>2.5635692777888256E-5</v>
      </c>
      <c r="C259" s="91">
        <f>Hydro5Yr!$O266</f>
        <v>1.4120653149534957E-3</v>
      </c>
      <c r="D259" s="91">
        <f>Hydro10Yr!$O266</f>
        <v>8.5133661309040407E-3</v>
      </c>
      <c r="E259" s="91">
        <f>Hydro25Yr!$O266</f>
        <v>4.1456158133346417E-2</v>
      </c>
      <c r="F259" s="91">
        <f>Hydro100Yr!$O266</f>
        <v>7.9205569507345502E-2</v>
      </c>
      <c r="G259" s="70"/>
      <c r="H259" s="70"/>
    </row>
    <row r="260" spans="1:8" x14ac:dyDescent="0.2">
      <c r="A260" s="90">
        <f>Hydro2Yr!$I267/60</f>
        <v>25.8</v>
      </c>
      <c r="B260" s="91">
        <f>Hydro2Yr!$O267</f>
        <v>2.4086049580803069E-5</v>
      </c>
      <c r="C260" s="91">
        <f>Hydro5Yr!$O267</f>
        <v>1.3465872847741752E-3</v>
      </c>
      <c r="D260" s="91">
        <f>Hydro10Yr!$O267</f>
        <v>8.172090968886013E-3</v>
      </c>
      <c r="E260" s="91">
        <f>Hydro25Yr!$O267</f>
        <v>4.0019766175518195E-2</v>
      </c>
      <c r="F260" s="91">
        <f>Hydro100Yr!$O267</f>
        <v>7.656171202554142E-2</v>
      </c>
      <c r="G260" s="70"/>
      <c r="H260" s="70"/>
    </row>
    <row r="261" spans="1:8" x14ac:dyDescent="0.2">
      <c r="A261" s="90">
        <f>Hydro2Yr!$I268/60</f>
        <v>25.9</v>
      </c>
      <c r="B261" s="91">
        <f>Hydro2Yr!$O268</f>
        <v>2.2630080233653616E-5</v>
      </c>
      <c r="C261" s="91">
        <f>Hydro5Yr!$O268</f>
        <v>1.2841454968924063E-3</v>
      </c>
      <c r="D261" s="91">
        <f>Hydro10Yr!$O268</f>
        <v>7.8444964984322636E-3</v>
      </c>
      <c r="E261" s="91">
        <f>Hydro25Yr!$O268</f>
        <v>3.8633142984247644E-2</v>
      </c>
      <c r="F261" s="91">
        <f>Hydro100Yr!$O268</f>
        <v>7.4006105691069121E-2</v>
      </c>
      <c r="G261" s="70"/>
      <c r="H261" s="70"/>
    </row>
    <row r="262" spans="1:8" x14ac:dyDescent="0.2">
      <c r="A262" s="90">
        <f>Hydro2Yr!$I269/60</f>
        <v>26</v>
      </c>
      <c r="B262" s="91">
        <f>Hydro2Yr!$O269</f>
        <v>2.1262122278024682E-5</v>
      </c>
      <c r="C262" s="91">
        <f>Hydro5Yr!$O269</f>
        <v>1.2245991595454459E-3</v>
      </c>
      <c r="D262" s="91">
        <f>Hydro10Yr!$O269</f>
        <v>7.5300343018947424E-3</v>
      </c>
      <c r="E262" s="91">
        <f>Hydro25Yr!$O269</f>
        <v>3.7294564148512226E-2</v>
      </c>
      <c r="F262" s="91">
        <f>Hydro100Yr!$O269</f>
        <v>7.1535804707848843E-2</v>
      </c>
      <c r="G262" s="70"/>
      <c r="H262" s="70"/>
    </row>
    <row r="263" spans="1:8" x14ac:dyDescent="0.2">
      <c r="A263" s="90">
        <f>Hydro2Yr!$I270/60</f>
        <v>26.1</v>
      </c>
      <c r="B263" s="91">
        <f>Hydro2Yr!$O270</f>
        <v>1.9976855543507021E-5</v>
      </c>
      <c r="C263" s="91">
        <f>Hydro5Yr!$O270</f>
        <v>1.1678140095405906E-3</v>
      </c>
      <c r="D263" s="91">
        <f>Hydro10Yr!$O270</f>
        <v>7.2281779460342975E-3</v>
      </c>
      <c r="E263" s="91">
        <f>Hydro25Yr!$O270</f>
        <v>3.600236500547245E-2</v>
      </c>
      <c r="F263" s="91">
        <f>Hydro100Yr!$O270</f>
        <v>6.914796160956542E-2</v>
      </c>
      <c r="G263" s="70"/>
      <c r="H263" s="70"/>
    </row>
    <row r="264" spans="1:8" x14ac:dyDescent="0.2">
      <c r="A264" s="90">
        <f>Hydro2Yr!$I271/60</f>
        <v>26.2</v>
      </c>
      <c r="B264" s="91">
        <f>Hydro2Yr!$O271</f>
        <v>1.8769281456847303E-5</v>
      </c>
      <c r="C264" s="91">
        <f>Hydro5Yr!$O271</f>
        <v>1.1136620095227635E-3</v>
      </c>
      <c r="D264" s="91">
        <f>Hydro10Yr!$O271</f>
        <v>6.9384221007320309E-3</v>
      </c>
      <c r="E264" s="91">
        <f>Hydro25Yr!$O271</f>
        <v>3.4754938570289662E-2</v>
      </c>
      <c r="F264" s="91">
        <f>Hydro100Yr!$O271</f>
        <v>6.6839823977451099E-2</v>
      </c>
      <c r="G264" s="70"/>
      <c r="H264" s="70"/>
    </row>
    <row r="265" spans="1:8" x14ac:dyDescent="0.2">
      <c r="A265" s="90">
        <f>Hydro2Yr!$I272/60</f>
        <v>26.3</v>
      </c>
      <c r="B265" s="91">
        <f>Hydro2Yr!$O272</f>
        <v>1.7634703601831563E-5</v>
      </c>
      <c r="C265" s="91">
        <f>Hydro5Yr!$O272</f>
        <v>1.0620210592799657E-3</v>
      </c>
      <c r="D265" s="91">
        <f>Hydro10Yr!$O272</f>
        <v>6.6602816930287807E-3</v>
      </c>
      <c r="E265" s="91">
        <f>Hydro25Yr!$O272</f>
        <v>3.3550733537671851E-2</v>
      </c>
      <c r="F265" s="91">
        <f>Hydro100Yr!$O272</f>
        <v>6.4608731267627659E-2</v>
      </c>
      <c r="G265" s="70"/>
      <c r="H265" s="70"/>
    </row>
    <row r="266" spans="1:8" x14ac:dyDescent="0.2">
      <c r="A266" s="90">
        <f>Hydro2Yr!$I273/60</f>
        <v>26.4</v>
      </c>
      <c r="B266" s="91">
        <f>Hydro2Yr!$O273</f>
        <v>1.6568709454298268E-5</v>
      </c>
      <c r="C266" s="91">
        <f>Hydro5Yr!$O273</f>
        <v>1.0127747204355774E-3</v>
      </c>
      <c r="D266" s="91">
        <f>Hydro10Yr!$O273</f>
        <v>6.3932910950768359E-3</v>
      </c>
      <c r="E266" s="91">
        <f>Hydro25Yr!$O273</f>
        <v>3.2388252352663426E-2</v>
      </c>
      <c r="F266" s="91">
        <f>Hydro100Yr!$O273</f>
        <v>6.2452111744351113E-2</v>
      </c>
      <c r="G266" s="70"/>
      <c r="H266" s="70"/>
    </row>
    <row r="267" spans="1:8" x14ac:dyDescent="0.2">
      <c r="A267" s="90">
        <f>Hydro2Yr!$I274/60</f>
        <v>26.5</v>
      </c>
      <c r="B267" s="91">
        <f>Hydro2Yr!$O274</f>
        <v>1.5567153221244932E-5</v>
      </c>
      <c r="C267" s="91">
        <f>Hydro5Yr!$O274</f>
        <v>9.6581195390680686E-4</v>
      </c>
      <c r="D267" s="91">
        <f>Hydro10Yr!$O274</f>
        <v>6.1370033446439681E-3</v>
      </c>
      <c r="E267" s="91">
        <f>Hydro25Yr!$O274</f>
        <v>3.1266049348279062E-2</v>
      </c>
      <c r="F267" s="91">
        <f>Hydro100Yr!$O274</f>
        <v>6.0367479515623122E-2</v>
      </c>
      <c r="G267" s="70"/>
      <c r="H267" s="70"/>
    </row>
    <row r="268" spans="1:8" x14ac:dyDescent="0.2">
      <c r="A268" s="90">
        <f>Hydro2Yr!$I275/60</f>
        <v>26.6</v>
      </c>
      <c r="B268" s="91">
        <f>Hydro2Yr!$O275</f>
        <v>1.4626139717287963E-5</v>
      </c>
      <c r="C268" s="91">
        <f>Hydro5Yr!$O275</f>
        <v>9.2102686953728996E-4</v>
      </c>
      <c r="D268" s="91">
        <f>Hydro10Yr!$O275</f>
        <v>5.8909893968653523E-3</v>
      </c>
      <c r="E268" s="91">
        <f>Hydro25Yr!$O275</f>
        <v>3.0182728947665206E-2</v>
      </c>
      <c r="F268" s="91">
        <f>Hydro100Yr!$O275</f>
        <v>5.8352431667753751E-2</v>
      </c>
      <c r="G268" s="70"/>
      <c r="H268" s="70"/>
    </row>
    <row r="269" spans="1:8" x14ac:dyDescent="0.2">
      <c r="A269" s="90">
        <f>Hydro2Yr!$I276/60</f>
        <v>26.7</v>
      </c>
      <c r="B269" s="91">
        <f>Hydro2Yr!$O276</f>
        <v>1.3742009215768614E-5</v>
      </c>
      <c r="C269" s="91">
        <f>Hydro5Yr!$O276</f>
        <v>8.7831848733932363E-4</v>
      </c>
      <c r="D269" s="91">
        <f>Hydro10Yr!$O276</f>
        <v>5.6548374059902633E-3</v>
      </c>
      <c r="E269" s="91">
        <f>Hydro25Yr!$O276</f>
        <v>2.9136943928554673E-2</v>
      </c>
      <c r="F269" s="91">
        <f>Hydro100Yr!$O276</f>
        <v>5.6404645495571289E-2</v>
      </c>
      <c r="G269" s="70"/>
      <c r="H269" s="70"/>
    </row>
    <row r="270" spans="1:8" x14ac:dyDescent="0.2">
      <c r="A270" s="90">
        <f>Hydro2Yr!$I277/60</f>
        <v>26.8</v>
      </c>
      <c r="B270" s="91">
        <f>Hydro2Yr!$O277</f>
        <v>1.2911323215588985E-5</v>
      </c>
      <c r="C270" s="91">
        <f>Hydro5Yr!$O277</f>
        <v>8.3759050980738103E-4</v>
      </c>
      <c r="D270" s="91">
        <f>Hydro10Yr!$O277</f>
        <v>5.4281520359214918E-3</v>
      </c>
      <c r="E270" s="91">
        <f>Hydro25Yr!$O277</f>
        <v>2.8127393747854189E-2</v>
      </c>
      <c r="F270" s="91">
        <f>Hydro100Yr!$O277</f>
        <v>5.4521875825085539E-2</v>
      </c>
      <c r="G270" s="70"/>
      <c r="H270" s="70"/>
    </row>
    <row r="271" spans="1:8" x14ac:dyDescent="0.2">
      <c r="A271" s="90">
        <f>Hydro2Yr!$I278/60</f>
        <v>26.9</v>
      </c>
      <c r="B271" s="91">
        <f>Hydro2Yr!$O278</f>
        <v>1.2130851068424621E-5</v>
      </c>
      <c r="C271" s="91">
        <f>Hydro5Yr!$O278</f>
        <v>7.9875110478957101E-4</v>
      </c>
      <c r="D271" s="91">
        <f>Hydro10Yr!$O278</f>
        <v>5.2105537983932393E-3</v>
      </c>
      <c r="E271" s="91">
        <f>Hydro25Yr!$O278</f>
        <v>2.7152822924283754E-2</v>
      </c>
      <c r="F271" s="91">
        <f>Hydro100Yr!$O278</f>
        <v>5.2701952425522447E-2</v>
      </c>
      <c r="G271" s="70"/>
      <c r="H271" s="70"/>
    </row>
    <row r="272" spans="1:8" x14ac:dyDescent="0.2">
      <c r="A272" s="90">
        <f>Hydro2Yr!$I279/60</f>
        <v>27</v>
      </c>
      <c r="B272" s="91">
        <f>Hydro2Yr!$O279</f>
        <v>1.1397557414303006E-5</v>
      </c>
      <c r="C272" s="91">
        <f>Hydro5Yr!$O279</f>
        <v>7.6171269842739697E-4</v>
      </c>
      <c r="D272" s="91">
        <f>Hydro10Yr!$O279</f>
        <v>5.0016784176792426E-3</v>
      </c>
      <c r="E272" s="91">
        <f>Hydro25Yr!$O279</f>
        <v>2.62120194770535E-2</v>
      </c>
      <c r="F272" s="91">
        <f>Hydro100Yr!$O279</f>
        <v>5.0942777507741205E-2</v>
      </c>
      <c r="G272" s="70"/>
      <c r="H272" s="70"/>
    </row>
    <row r="273" spans="1:8" x14ac:dyDescent="0.2">
      <c r="A273" s="90">
        <f>Hydro2Yr!$I280/60</f>
        <v>27.1</v>
      </c>
      <c r="B273" s="91">
        <f>Hydro2Yr!$O280</f>
        <v>1.0708590376685174E-5</v>
      </c>
      <c r="C273" s="91">
        <f>Hydro5Yr!$O280</f>
        <v>7.2639177769701036E-4</v>
      </c>
      <c r="D273" s="91">
        <f>Hydro10Yr!$O280</f>
        <v>4.8011762207680548E-3</v>
      </c>
      <c r="E273" s="91">
        <f>Hydro25Yr!$O280</f>
        <v>2.5303813418639444E-2</v>
      </c>
      <c r="F273" s="91">
        <f>Hydro100Yr!$O280</f>
        <v>4.9242323306155897E-2</v>
      </c>
      <c r="G273" s="70"/>
      <c r="H273" s="70"/>
    </row>
    <row r="274" spans="1:8" x14ac:dyDescent="0.2">
      <c r="A274" s="90">
        <f>Hydro2Yr!$I281/60</f>
        <v>27.2</v>
      </c>
      <c r="B274" s="91">
        <f>Hydro2Yr!$O281</f>
        <v>1.0061270471138695E-5</v>
      </c>
      <c r="C274" s="91">
        <f>Hydro5Yr!$O281</f>
        <v>6.9270870210668626E-4</v>
      </c>
      <c r="D274" s="91">
        <f>Hydro10Yr!$O281</f>
        <v>4.6087115519842644E-3</v>
      </c>
      <c r="E274" s="91">
        <f>Hydro25Yr!$O281</f>
        <v>2.44270752997813E-2</v>
      </c>
      <c r="F274" s="91">
        <f>Hydro100Yr!$O281</f>
        <v>4.7598629741370378E-2</v>
      </c>
      <c r="G274" s="70"/>
      <c r="H274" s="70"/>
    </row>
    <row r="275" spans="1:8" x14ac:dyDescent="0.2">
      <c r="A275" s="90">
        <f>Hydro2Yr!$I282/60</f>
        <v>27.3</v>
      </c>
      <c r="B275" s="91">
        <f>Hydro2Yr!$O282</f>
        <v>9.4530801844661098E-6</v>
      </c>
      <c r="C275" s="91">
        <f>Hydro5Yr!$O282</f>
        <v>6.6058752412596737E-4</v>
      </c>
      <c r="D275" s="91">
        <f>Hydro10Yr!$O282</f>
        <v>4.4239622110757116E-3</v>
      </c>
      <c r="E275" s="91">
        <f>Hydro25Yr!$O282</f>
        <v>2.358071480489388E-2</v>
      </c>
      <c r="F275" s="91">
        <f>Hydro100Yr!$O282</f>
        <v>4.6009802160834209E-2</v>
      </c>
      <c r="G275" s="70"/>
      <c r="H275" s="70"/>
    </row>
    <row r="276" spans="1:8" x14ac:dyDescent="0.2">
      <c r="A276" s="90">
        <f>Hydro2Yr!$I283/60</f>
        <v>27.4</v>
      </c>
      <c r="B276" s="91">
        <f>Hydro2Yr!$O283</f>
        <v>8.88165418376161E-6</v>
      </c>
      <c r="C276" s="91">
        <f>Hydro5Yr!$O283</f>
        <v>6.2995581794159214E-4</v>
      </c>
      <c r="D276" s="91">
        <f>Hydro10Yr!$O283</f>
        <v>4.2466189138262549E-3</v>
      </c>
      <c r="E276" s="91">
        <f>Hydro25Yr!$O283</f>
        <v>2.2763679396146159E-2</v>
      </c>
      <c r="F276" s="91">
        <f>Hydro100Yr!$O283</f>
        <v>4.447400915491477E-2</v>
      </c>
      <c r="G276" s="70"/>
      <c r="H276" s="70"/>
    </row>
    <row r="277" spans="1:8" x14ac:dyDescent="0.2">
      <c r="A277" s="90">
        <f>Hydro2Yr!$I284/60</f>
        <v>27.5</v>
      </c>
      <c r="B277" s="91">
        <f>Hydro2Yr!$O284</f>
        <v>8.3447701173165617E-6</v>
      </c>
      <c r="C277" s="91">
        <f>Hydro5Yr!$O284</f>
        <v>6.0074451615405543E-4</v>
      </c>
      <c r="D277" s="91">
        <f>Hydro10Yr!$O284</f>
        <v>4.0763847742907831E-3</v>
      </c>
      <c r="E277" s="91">
        <f>Hydro25Yr!$O284</f>
        <v>2.1974953004519841E-2</v>
      </c>
      <c r="F277" s="91">
        <f>Hydro100Yr!$O284</f>
        <v>4.298948044586811E-2</v>
      </c>
      <c r="G277" s="70"/>
      <c r="H277" s="70"/>
    </row>
    <row r="278" spans="1:8" x14ac:dyDescent="0.2">
      <c r="A278" s="90">
        <f>Hydro2Yr!$I285/60</f>
        <v>27.6</v>
      </c>
      <c r="B278" s="91">
        <f>Hydro2Yr!$O285</f>
        <v>7.840339971598275E-6</v>
      </c>
      <c r="C278" s="91">
        <f>Hydro5Yr!$O285</f>
        <v>5.7288775404663698E-4</v>
      </c>
      <c r="D278" s="91">
        <f>Hydro10Yr!$O285</f>
        <v>3.9129748077860156E-3</v>
      </c>
      <c r="E278" s="91">
        <f>Hydro25Yr!$O285</f>
        <v>2.1213554766221589E-2</v>
      </c>
      <c r="F278" s="91">
        <f>Hydro100Yr!$O285</f>
        <v>4.1554504847275402E-2</v>
      </c>
      <c r="G278" s="70"/>
      <c r="H278" s="70"/>
    </row>
    <row r="279" spans="1:8" x14ac:dyDescent="0.2">
      <c r="A279" s="90">
        <f>Hydro2Yr!$I286/60</f>
        <v>27.7</v>
      </c>
      <c r="B279" s="91">
        <f>Hydro2Yr!$O286</f>
        <v>7.3664019506877848E-6</v>
      </c>
      <c r="C279" s="91">
        <f>Hydro5Yr!$O286</f>
        <v>5.4632272107571825E-4</v>
      </c>
      <c r="D279" s="91">
        <f>Hydro10Yr!$O286</f>
        <v>3.7561154538047589E-3</v>
      </c>
      <c r="E279" s="91">
        <f>Hydro25Yr!$O286</f>
        <v>2.0478537802875979E-2</v>
      </c>
      <c r="F279" s="91">
        <f>Hydro100Yr!$O286</f>
        <v>4.0167428291592734E-2</v>
      </c>
      <c r="G279" s="70"/>
      <c r="H279" s="70"/>
    </row>
    <row r="280" spans="1:8" x14ac:dyDescent="0.2">
      <c r="A280" s="90">
        <f>Hydro2Yr!$I287/60</f>
        <v>27.8</v>
      </c>
      <c r="B280" s="91">
        <f>Hydro2Yr!$O287</f>
        <v>6.9211128465944536E-6</v>
      </c>
      <c r="C280" s="91">
        <f>Hydro5Yr!$O287</f>
        <v>5.209895192475702E-4</v>
      </c>
      <c r="D280" s="91">
        <f>Hydro10Yr!$O287</f>
        <v>3.6055441180551642E-3</v>
      </c>
      <c r="E280" s="91">
        <f>Hydro25Yr!$O287</f>
        <v>1.9768988043983311E-2</v>
      </c>
      <c r="F280" s="91">
        <f>Hydro100Yr!$O287</f>
        <v>3.8826651923540637E-2</v>
      </c>
      <c r="G280" s="70"/>
      <c r="H280" s="70"/>
    </row>
    <row r="281" spans="1:8" x14ac:dyDescent="0.2">
      <c r="A281" s="90">
        <f>Hydro2Yr!$I288/60</f>
        <v>27.9</v>
      </c>
      <c r="B281" s="91">
        <f>Hydro2Yr!$O288</f>
        <v>6.5027408707750858E-6</v>
      </c>
      <c r="C281" s="91">
        <f>Hydro5Yr!$O288</f>
        <v>4.968310280622488E-4</v>
      </c>
      <c r="D281" s="91">
        <f>Hydro10Yr!$O288</f>
        <v>3.4610087328582739E-3</v>
      </c>
      <c r="E281" s="91">
        <f>Hydro25Yr!$O288</f>
        <v>1.9084023090177427E-2</v>
      </c>
      <c r="F281" s="91">
        <f>Hydro100Yr!$O288</f>
        <v>3.7530630257135773E-2</v>
      </c>
      <c r="G281" s="70"/>
      <c r="H281" s="70"/>
    </row>
    <row r="282" spans="1:8" x14ac:dyDescent="0.2">
      <c r="A282" s="90">
        <f>Hydro2Yr!$I289/60</f>
        <v>28</v>
      </c>
      <c r="B282" s="91">
        <f>Hydro2Yr!$O289</f>
        <v>6.1096589189779355E-6</v>
      </c>
      <c r="C282" s="91">
        <f>Hydro5Yr!$O289</f>
        <v>4.7379277572010827E-4</v>
      </c>
      <c r="D282" s="91">
        <f>Hydro10Yr!$O289</f>
        <v>3.3222673351678469E-3</v>
      </c>
      <c r="E282" s="91">
        <f>Hydro25Yr!$O289</f>
        <v>1.8422791115869388E-2</v>
      </c>
      <c r="F282" s="91">
        <f>Hydro100Yr!$O289</f>
        <v>3.6277869394240277E-2</v>
      </c>
      <c r="G282" s="70"/>
      <c r="H282" s="70"/>
    </row>
    <row r="283" spans="1:8" x14ac:dyDescent="0.2">
      <c r="A283" s="90">
        <f>Hydro2Yr!$I290/60</f>
        <v>28.1</v>
      </c>
      <c r="B283" s="91">
        <f>Hydro2Yr!$O290</f>
        <v>5.7403382432179727E-6</v>
      </c>
      <c r="C283" s="91">
        <f>Hydro5Yr!$O290</f>
        <v>4.5182281630051291E-4</v>
      </c>
      <c r="D283" s="91">
        <f>Hydro10Yr!$O290</f>
        <v>3.1890876615061248E-3</v>
      </c>
      <c r="E283" s="91">
        <f>Hydro25Yr!$O290</f>
        <v>1.7784469809913678E-2</v>
      </c>
      <c r="F283" s="91">
        <f>Hydro100Yr!$O290</f>
        <v>3.5066925302575373E-2</v>
      </c>
      <c r="G283" s="70"/>
      <c r="H283" s="70"/>
    </row>
    <row r="284" spans="1:8" x14ac:dyDescent="0.2">
      <c r="A284" s="90">
        <f>Hydro2Yr!$I291/60</f>
        <v>28.2</v>
      </c>
      <c r="B284" s="91">
        <f>Hydro2Yr!$O291</f>
        <v>5.3933425062725349E-6</v>
      </c>
      <c r="C284" s="91">
        <f>Hydro5Yr!$O291</f>
        <v>4.3087161263582628E-4</v>
      </c>
      <c r="D284" s="91">
        <f>Hydro10Yr!$O291</f>
        <v>3.0612467591374006E-3</v>
      </c>
      <c r="E284" s="91">
        <f>Hydro25Yr!$O291</f>
        <v>1.7168265352978052E-2</v>
      </c>
      <c r="F284" s="91">
        <f>Hydro100Yr!$O291</f>
        <v>3.3896402151214387E-2</v>
      </c>
      <c r="G284" s="70"/>
      <c r="H284" s="70"/>
    </row>
    <row r="285" spans="1:8" x14ac:dyDescent="0.2">
      <c r="A285" s="90">
        <f>Hydro2Yr!$I292/60</f>
        <v>28.3</v>
      </c>
      <c r="B285" s="91">
        <f>Hydro2Yr!$O292</f>
        <v>5.0673221955749235E-6</v>
      </c>
      <c r="C285" s="91">
        <f>Hydro5Yr!$O292</f>
        <v>4.1089192461657111E-4</v>
      </c>
      <c r="D285" s="91">
        <f>Hydro10Yr!$O292</f>
        <v>2.938530612828439E-3</v>
      </c>
      <c r="E285" s="91">
        <f>Hydro25Yr!$O292</f>
        <v>1.6573411430345932E-2</v>
      </c>
      <c r="F285" s="91">
        <f>Hydro100Yr!$O292</f>
        <v>3.2764950701636507E-2</v>
      </c>
      <c r="G285" s="70"/>
      <c r="H285" s="70"/>
    </row>
    <row r="286" spans="1:8" x14ac:dyDescent="0.2">
      <c r="A286" s="83"/>
      <c r="B286" s="4"/>
      <c r="C286" s="4"/>
      <c r="D286" s="4"/>
      <c r="E286" s="4"/>
      <c r="F286" s="4"/>
    </row>
    <row r="287" spans="1:8" x14ac:dyDescent="0.2">
      <c r="A287" s="83"/>
      <c r="B287" s="4"/>
      <c r="C287" s="4"/>
      <c r="D287" s="4"/>
      <c r="E287" s="4"/>
      <c r="F287" s="4"/>
    </row>
    <row r="288" spans="1:8" x14ac:dyDescent="0.2">
      <c r="A288" s="83"/>
      <c r="B288" s="4"/>
      <c r="C288" s="4"/>
      <c r="D288" s="4"/>
      <c r="E288" s="4"/>
      <c r="F288" s="4"/>
    </row>
    <row r="289" spans="1:6" x14ac:dyDescent="0.2">
      <c r="A289" s="83"/>
      <c r="B289" s="4"/>
      <c r="C289" s="4"/>
      <c r="D289" s="4"/>
      <c r="E289" s="4"/>
      <c r="F289" s="4"/>
    </row>
    <row r="290" spans="1:6" x14ac:dyDescent="0.2">
      <c r="A290" s="83"/>
      <c r="B290" s="4"/>
      <c r="C290" s="4"/>
      <c r="D290" s="4"/>
      <c r="E290" s="4"/>
      <c r="F290" s="4"/>
    </row>
    <row r="291" spans="1:6" x14ac:dyDescent="0.2">
      <c r="A291" s="83"/>
      <c r="B291" s="4"/>
      <c r="C291" s="4"/>
      <c r="D291" s="4"/>
      <c r="E291" s="4"/>
      <c r="F291" s="4"/>
    </row>
    <row r="292" spans="1:6" x14ac:dyDescent="0.2">
      <c r="A292" s="83"/>
      <c r="B292" s="4"/>
      <c r="C292" s="4"/>
      <c r="D292" s="4"/>
      <c r="E292" s="4"/>
      <c r="F292" s="4"/>
    </row>
    <row r="293" spans="1:6" x14ac:dyDescent="0.2">
      <c r="A293" s="83"/>
      <c r="B293" s="4"/>
      <c r="C293" s="4"/>
      <c r="D293" s="4"/>
      <c r="E293" s="4"/>
      <c r="F293" s="4"/>
    </row>
    <row r="294" spans="1:6" x14ac:dyDescent="0.2">
      <c r="A294" s="83"/>
      <c r="B294" s="4"/>
      <c r="C294" s="4"/>
      <c r="D294" s="4"/>
      <c r="E294" s="4"/>
      <c r="F294" s="4"/>
    </row>
    <row r="295" spans="1:6" x14ac:dyDescent="0.2">
      <c r="A295" s="83"/>
      <c r="B295" s="4"/>
      <c r="C295" s="4"/>
      <c r="D295" s="4"/>
      <c r="E295" s="4"/>
      <c r="F295" s="4"/>
    </row>
    <row r="296" spans="1:6" x14ac:dyDescent="0.2">
      <c r="A296" s="83"/>
      <c r="B296" s="4"/>
      <c r="C296" s="4"/>
      <c r="D296" s="4"/>
      <c r="E296" s="4"/>
      <c r="F296" s="4"/>
    </row>
    <row r="297" spans="1:6" x14ac:dyDescent="0.2">
      <c r="A297" s="83"/>
      <c r="B297" s="4"/>
      <c r="C297" s="4"/>
      <c r="D297" s="4"/>
      <c r="E297" s="4"/>
      <c r="F297" s="4"/>
    </row>
    <row r="298" spans="1:6" x14ac:dyDescent="0.2">
      <c r="A298" s="83"/>
      <c r="B298" s="4"/>
      <c r="C298" s="4"/>
      <c r="D298" s="4"/>
      <c r="E298" s="4"/>
      <c r="F298" s="4"/>
    </row>
    <row r="299" spans="1:6" x14ac:dyDescent="0.2">
      <c r="A299" s="83"/>
      <c r="B299" s="4"/>
      <c r="C299" s="4"/>
      <c r="D299" s="4"/>
      <c r="E299" s="4"/>
      <c r="F299" s="4"/>
    </row>
    <row r="300" spans="1:6" x14ac:dyDescent="0.2">
      <c r="A300" s="83"/>
      <c r="B300" s="4"/>
      <c r="C300" s="4"/>
      <c r="D300" s="4"/>
      <c r="E300" s="4"/>
      <c r="F300" s="4"/>
    </row>
    <row r="301" spans="1:6" x14ac:dyDescent="0.2">
      <c r="A301" s="83"/>
      <c r="B301" s="4"/>
      <c r="C301" s="4"/>
      <c r="D301" s="4"/>
      <c r="E301" s="4"/>
      <c r="F301" s="4"/>
    </row>
    <row r="302" spans="1:6" x14ac:dyDescent="0.2">
      <c r="A302" s="83"/>
      <c r="B302" s="4"/>
      <c r="C302" s="4"/>
      <c r="D302" s="4"/>
      <c r="E302" s="4"/>
      <c r="F302" s="4"/>
    </row>
    <row r="303" spans="1:6" x14ac:dyDescent="0.2">
      <c r="A303" s="83"/>
      <c r="B303" s="4"/>
      <c r="C303" s="4"/>
      <c r="D303" s="4"/>
      <c r="E303" s="4"/>
      <c r="F303" s="4"/>
    </row>
    <row r="304" spans="1:6" x14ac:dyDescent="0.2">
      <c r="A304" s="83"/>
      <c r="B304" s="4"/>
      <c r="C304" s="4"/>
      <c r="D304" s="4"/>
      <c r="E304" s="4"/>
      <c r="F304" s="4"/>
    </row>
    <row r="305" spans="1:6" x14ac:dyDescent="0.2">
      <c r="A305" s="83"/>
      <c r="B305" s="4"/>
      <c r="C305" s="4"/>
      <c r="D305" s="4"/>
      <c r="E305" s="4"/>
      <c r="F305" s="4"/>
    </row>
    <row r="306" spans="1:6" x14ac:dyDescent="0.2">
      <c r="A306" s="83"/>
      <c r="B306" s="4"/>
      <c r="C306" s="4"/>
      <c r="D306" s="4"/>
      <c r="E306" s="4"/>
      <c r="F306" s="4"/>
    </row>
    <row r="307" spans="1:6" x14ac:dyDescent="0.2">
      <c r="A307" s="83"/>
      <c r="B307" s="4"/>
      <c r="C307" s="4"/>
      <c r="D307" s="4"/>
      <c r="E307" s="4"/>
      <c r="F307" s="4"/>
    </row>
    <row r="308" spans="1:6" x14ac:dyDescent="0.2">
      <c r="A308" s="83"/>
      <c r="B308" s="4"/>
      <c r="C308" s="4"/>
      <c r="D308" s="4"/>
      <c r="E308" s="4"/>
      <c r="F308" s="4"/>
    </row>
    <row r="309" spans="1:6" x14ac:dyDescent="0.2">
      <c r="A309" s="83"/>
      <c r="B309" s="4"/>
      <c r="C309" s="4"/>
      <c r="D309" s="4"/>
      <c r="E309" s="4"/>
      <c r="F309" s="4"/>
    </row>
    <row r="310" spans="1:6" x14ac:dyDescent="0.2">
      <c r="A310" s="83"/>
      <c r="B310" s="4"/>
      <c r="C310" s="4"/>
      <c r="D310" s="4"/>
      <c r="E310" s="4"/>
      <c r="F310" s="4"/>
    </row>
    <row r="311" spans="1:6" x14ac:dyDescent="0.2">
      <c r="A311" s="83"/>
      <c r="B311" s="4"/>
      <c r="C311" s="4"/>
      <c r="D311" s="4"/>
      <c r="E311" s="4"/>
      <c r="F311" s="4"/>
    </row>
    <row r="312" spans="1:6" x14ac:dyDescent="0.2">
      <c r="A312" s="83"/>
      <c r="B312" s="4"/>
      <c r="C312" s="4"/>
      <c r="D312" s="4"/>
      <c r="E312" s="4"/>
      <c r="F312" s="4"/>
    </row>
    <row r="313" spans="1:6" x14ac:dyDescent="0.2">
      <c r="A313" s="83"/>
      <c r="B313" s="4"/>
      <c r="C313" s="4"/>
      <c r="D313" s="4"/>
      <c r="E313" s="4"/>
      <c r="F313" s="4"/>
    </row>
    <row r="314" spans="1:6" x14ac:dyDescent="0.2">
      <c r="A314" s="83"/>
      <c r="B314" s="4"/>
      <c r="C314" s="4"/>
      <c r="D314" s="4"/>
      <c r="E314" s="4"/>
      <c r="F314" s="4"/>
    </row>
    <row r="315" spans="1:6" x14ac:dyDescent="0.2">
      <c r="A315" s="83"/>
      <c r="B315" s="4"/>
      <c r="C315" s="4"/>
      <c r="D315" s="4"/>
      <c r="E315" s="4"/>
      <c r="F315" s="4"/>
    </row>
    <row r="316" spans="1:6" x14ac:dyDescent="0.2">
      <c r="A316" s="83"/>
      <c r="B316" s="4"/>
      <c r="C316" s="4"/>
      <c r="D316" s="4"/>
      <c r="E316" s="4"/>
      <c r="F316" s="4"/>
    </row>
    <row r="317" spans="1:6" x14ac:dyDescent="0.2">
      <c r="A317" s="83"/>
      <c r="B317" s="4"/>
      <c r="C317" s="4"/>
      <c r="D317" s="4"/>
      <c r="E317" s="4"/>
      <c r="F317" s="4"/>
    </row>
    <row r="318" spans="1:6" x14ac:dyDescent="0.2">
      <c r="A318" s="83"/>
      <c r="B318" s="4"/>
      <c r="C318" s="4"/>
      <c r="D318" s="4"/>
      <c r="E318" s="4"/>
      <c r="F318" s="4"/>
    </row>
    <row r="319" spans="1:6" x14ac:dyDescent="0.2">
      <c r="A319" s="83"/>
      <c r="B319" s="4"/>
      <c r="C319" s="4"/>
      <c r="D319" s="4"/>
      <c r="E319" s="4"/>
      <c r="F319" s="4"/>
    </row>
    <row r="320" spans="1:6" x14ac:dyDescent="0.2">
      <c r="A320" s="83"/>
      <c r="B320" s="4"/>
      <c r="C320" s="4"/>
      <c r="D320" s="4"/>
      <c r="E320" s="4"/>
      <c r="F320" s="4"/>
    </row>
    <row r="321" spans="1:6" x14ac:dyDescent="0.2">
      <c r="A321" s="83"/>
      <c r="B321" s="4"/>
      <c r="C321" s="4"/>
      <c r="D321" s="4"/>
      <c r="E321" s="4"/>
      <c r="F321" s="4"/>
    </row>
    <row r="322" spans="1:6" x14ac:dyDescent="0.2">
      <c r="A322" s="83"/>
      <c r="B322" s="4"/>
      <c r="C322" s="4"/>
      <c r="D322" s="4"/>
      <c r="E322" s="4"/>
      <c r="F322" s="4"/>
    </row>
    <row r="323" spans="1:6" x14ac:dyDescent="0.2">
      <c r="A323" s="83"/>
      <c r="B323" s="4"/>
      <c r="C323" s="4"/>
      <c r="D323" s="4"/>
      <c r="E323" s="4"/>
      <c r="F323" s="4"/>
    </row>
    <row r="324" spans="1:6" x14ac:dyDescent="0.2">
      <c r="A324" s="83"/>
      <c r="B324" s="4"/>
      <c r="C324" s="4"/>
      <c r="D324" s="4"/>
      <c r="E324" s="4"/>
      <c r="F324" s="4"/>
    </row>
    <row r="325" spans="1:6" x14ac:dyDescent="0.2">
      <c r="A325" s="83"/>
      <c r="B325" s="4"/>
      <c r="C325" s="4"/>
      <c r="D325" s="4"/>
      <c r="E325" s="4"/>
      <c r="F325" s="4"/>
    </row>
    <row r="326" spans="1:6" x14ac:dyDescent="0.2">
      <c r="A326" s="83"/>
      <c r="B326" s="4"/>
      <c r="C326" s="4"/>
      <c r="D326" s="4"/>
      <c r="E326" s="4"/>
      <c r="F326" s="4"/>
    </row>
    <row r="327" spans="1:6" x14ac:dyDescent="0.2">
      <c r="A327" s="83"/>
      <c r="B327" s="4"/>
      <c r="C327" s="4"/>
      <c r="D327" s="4"/>
      <c r="E327" s="4"/>
      <c r="F327" s="4"/>
    </row>
    <row r="328" spans="1:6" x14ac:dyDescent="0.2">
      <c r="A328" s="83"/>
      <c r="B328" s="4"/>
      <c r="C328" s="4"/>
      <c r="D328" s="4"/>
      <c r="E328" s="4"/>
      <c r="F328" s="4"/>
    </row>
    <row r="329" spans="1:6" x14ac:dyDescent="0.2">
      <c r="A329" s="83"/>
      <c r="B329" s="4"/>
      <c r="C329" s="4"/>
      <c r="D329" s="4"/>
      <c r="E329" s="4"/>
      <c r="F329" s="4"/>
    </row>
    <row r="330" spans="1:6" x14ac:dyDescent="0.2">
      <c r="A330" s="83"/>
      <c r="B330" s="4"/>
      <c r="C330" s="4"/>
      <c r="D330" s="4"/>
      <c r="E330" s="4"/>
      <c r="F330" s="4"/>
    </row>
    <row r="331" spans="1:6" x14ac:dyDescent="0.2">
      <c r="A331" s="83"/>
      <c r="B331" s="4"/>
      <c r="C331" s="4"/>
      <c r="D331" s="4"/>
      <c r="E331" s="4"/>
      <c r="F331" s="4"/>
    </row>
    <row r="332" spans="1:6" x14ac:dyDescent="0.2">
      <c r="A332" s="83"/>
      <c r="B332" s="4"/>
      <c r="C332" s="4"/>
      <c r="D332" s="4"/>
      <c r="E332" s="4"/>
      <c r="F332" s="4"/>
    </row>
    <row r="333" spans="1:6" x14ac:dyDescent="0.2">
      <c r="A333" s="83"/>
      <c r="B333" s="4"/>
      <c r="C333" s="4"/>
      <c r="D333" s="4"/>
      <c r="E333" s="4"/>
      <c r="F333" s="4"/>
    </row>
    <row r="334" spans="1:6" x14ac:dyDescent="0.2">
      <c r="A334" s="83"/>
      <c r="B334" s="4"/>
      <c r="C334" s="4"/>
      <c r="D334" s="4"/>
      <c r="E334" s="4"/>
      <c r="F334" s="4"/>
    </row>
    <row r="335" spans="1:6" x14ac:dyDescent="0.2">
      <c r="A335" s="83"/>
      <c r="B335" s="4"/>
      <c r="C335" s="4"/>
      <c r="D335" s="4"/>
      <c r="E335" s="4"/>
      <c r="F335" s="4"/>
    </row>
    <row r="336" spans="1:6" x14ac:dyDescent="0.2">
      <c r="A336" s="83"/>
      <c r="B336" s="4"/>
      <c r="C336" s="4"/>
      <c r="D336" s="4"/>
      <c r="E336" s="4"/>
      <c r="F336" s="4"/>
    </row>
    <row r="337" spans="1:6" x14ac:dyDescent="0.2">
      <c r="A337" s="83"/>
      <c r="B337" s="4"/>
      <c r="C337" s="4"/>
      <c r="D337" s="4"/>
      <c r="E337" s="4"/>
      <c r="F337" s="4"/>
    </row>
    <row r="338" spans="1:6" x14ac:dyDescent="0.2">
      <c r="A338" s="83"/>
      <c r="B338" s="4"/>
      <c r="C338" s="4"/>
      <c r="D338" s="4"/>
      <c r="E338" s="4"/>
      <c r="F338" s="4"/>
    </row>
    <row r="339" spans="1:6" x14ac:dyDescent="0.2">
      <c r="A339" s="83"/>
      <c r="B339" s="4"/>
      <c r="C339" s="4"/>
      <c r="D339" s="4"/>
      <c r="E339" s="4"/>
      <c r="F339" s="4"/>
    </row>
    <row r="340" spans="1:6" x14ac:dyDescent="0.2">
      <c r="A340" s="83"/>
      <c r="B340" s="4"/>
      <c r="C340" s="4"/>
      <c r="D340" s="4"/>
      <c r="E340" s="4"/>
      <c r="F340" s="4"/>
    </row>
    <row r="341" spans="1:6" x14ac:dyDescent="0.2">
      <c r="A341" s="83"/>
      <c r="B341" s="4"/>
      <c r="C341" s="4"/>
      <c r="D341" s="4"/>
      <c r="E341" s="4"/>
      <c r="F341" s="4"/>
    </row>
    <row r="342" spans="1:6" x14ac:dyDescent="0.2">
      <c r="A342" s="83"/>
      <c r="B342" s="4"/>
      <c r="C342" s="4"/>
      <c r="D342" s="4"/>
      <c r="E342" s="4"/>
      <c r="F342" s="4"/>
    </row>
    <row r="343" spans="1:6" x14ac:dyDescent="0.2">
      <c r="A343" s="83"/>
      <c r="B343" s="4"/>
      <c r="C343" s="4"/>
      <c r="D343" s="4"/>
      <c r="E343" s="4"/>
      <c r="F343" s="4"/>
    </row>
    <row r="344" spans="1:6" x14ac:dyDescent="0.2">
      <c r="A344" s="83"/>
      <c r="B344" s="4"/>
      <c r="C344" s="4"/>
      <c r="D344" s="4"/>
      <c r="E344" s="4"/>
      <c r="F344" s="4"/>
    </row>
    <row r="345" spans="1:6" x14ac:dyDescent="0.2">
      <c r="A345" s="83"/>
      <c r="B345" s="4"/>
      <c r="C345" s="4"/>
      <c r="D345" s="4"/>
      <c r="E345" s="4"/>
      <c r="F345" s="4"/>
    </row>
    <row r="346" spans="1:6" x14ac:dyDescent="0.2">
      <c r="A346" s="83"/>
      <c r="B346" s="4"/>
      <c r="C346" s="4"/>
      <c r="D346" s="4"/>
      <c r="E346" s="4"/>
      <c r="F346" s="4"/>
    </row>
    <row r="347" spans="1:6" x14ac:dyDescent="0.2">
      <c r="A347" s="83"/>
      <c r="B347" s="4"/>
      <c r="C347" s="4"/>
      <c r="D347" s="4"/>
      <c r="E347" s="4"/>
      <c r="F347" s="4"/>
    </row>
    <row r="348" spans="1:6" x14ac:dyDescent="0.2">
      <c r="A348" s="83"/>
      <c r="B348" s="4"/>
      <c r="C348" s="4"/>
      <c r="D348" s="4"/>
      <c r="E348" s="4"/>
      <c r="F348" s="4"/>
    </row>
    <row r="349" spans="1:6" x14ac:dyDescent="0.2">
      <c r="A349" s="83"/>
      <c r="B349" s="4"/>
      <c r="C349" s="4"/>
      <c r="D349" s="4"/>
      <c r="E349" s="4"/>
      <c r="F349" s="4"/>
    </row>
    <row r="350" spans="1:6" x14ac:dyDescent="0.2">
      <c r="A350" s="83"/>
      <c r="B350" s="4"/>
      <c r="C350" s="4"/>
      <c r="D350" s="4"/>
      <c r="E350" s="4"/>
      <c r="F350" s="4"/>
    </row>
    <row r="351" spans="1:6" x14ac:dyDescent="0.2">
      <c r="A351" s="83"/>
      <c r="B351" s="4"/>
      <c r="C351" s="4"/>
      <c r="D351" s="4"/>
      <c r="E351" s="4"/>
      <c r="F351" s="4"/>
    </row>
    <row r="352" spans="1:6" x14ac:dyDescent="0.2">
      <c r="A352" s="83"/>
      <c r="B352" s="4"/>
      <c r="C352" s="4"/>
      <c r="D352" s="4"/>
      <c r="E352" s="4"/>
      <c r="F352" s="4"/>
    </row>
    <row r="353" spans="1:6" x14ac:dyDescent="0.2">
      <c r="A353" s="83"/>
      <c r="B353" s="4"/>
      <c r="C353" s="4"/>
      <c r="D353" s="4"/>
      <c r="E353" s="4"/>
      <c r="F353" s="4"/>
    </row>
    <row r="354" spans="1:6" x14ac:dyDescent="0.2">
      <c r="A354" s="83"/>
      <c r="B354" s="4"/>
      <c r="C354" s="4"/>
      <c r="D354" s="4"/>
      <c r="E354" s="4"/>
      <c r="F354" s="4"/>
    </row>
    <row r="355" spans="1:6" x14ac:dyDescent="0.2">
      <c r="A355" s="83"/>
      <c r="B355" s="4"/>
      <c r="C355" s="4"/>
      <c r="D355" s="4"/>
      <c r="E355" s="4"/>
      <c r="F355" s="4"/>
    </row>
    <row r="356" spans="1:6" x14ac:dyDescent="0.2">
      <c r="A356" s="83"/>
      <c r="B356" s="4"/>
      <c r="C356" s="4"/>
      <c r="D356" s="4"/>
      <c r="E356" s="4"/>
      <c r="F356" s="4"/>
    </row>
    <row r="357" spans="1:6" x14ac:dyDescent="0.2">
      <c r="A357" s="83"/>
      <c r="B357" s="4"/>
      <c r="C357" s="4"/>
      <c r="D357" s="4"/>
      <c r="E357" s="4"/>
      <c r="F357" s="4"/>
    </row>
    <row r="358" spans="1:6" x14ac:dyDescent="0.2">
      <c r="A358" s="83"/>
      <c r="B358" s="4"/>
      <c r="C358" s="4"/>
      <c r="D358" s="4"/>
      <c r="E358" s="4"/>
      <c r="F358" s="4"/>
    </row>
    <row r="359" spans="1:6" x14ac:dyDescent="0.2">
      <c r="A359" s="83"/>
      <c r="B359" s="4"/>
      <c r="C359" s="4"/>
      <c r="D359" s="4"/>
      <c r="E359" s="4"/>
      <c r="F359" s="4"/>
    </row>
    <row r="360" spans="1:6" x14ac:dyDescent="0.2">
      <c r="A360" s="83"/>
      <c r="B360" s="4"/>
      <c r="C360" s="4"/>
      <c r="D360" s="4"/>
      <c r="E360" s="4"/>
      <c r="F360" s="4"/>
    </row>
    <row r="361" spans="1:6" x14ac:dyDescent="0.2">
      <c r="A361" s="83"/>
      <c r="B361" s="4"/>
      <c r="C361" s="4"/>
      <c r="D361" s="4"/>
      <c r="E361" s="4"/>
      <c r="F361" s="4"/>
    </row>
    <row r="362" spans="1:6" x14ac:dyDescent="0.2">
      <c r="A362" s="83"/>
      <c r="B362" s="4"/>
      <c r="C362" s="4"/>
      <c r="D362" s="4"/>
      <c r="E362" s="4"/>
      <c r="F362" s="4"/>
    </row>
    <row r="363" spans="1:6" x14ac:dyDescent="0.2">
      <c r="A363" s="83"/>
      <c r="B363" s="4"/>
      <c r="C363" s="4"/>
      <c r="D363" s="4"/>
      <c r="E363" s="4"/>
      <c r="F363" s="4"/>
    </row>
    <row r="364" spans="1:6" x14ac:dyDescent="0.2">
      <c r="A364" s="83"/>
      <c r="B364" s="4"/>
      <c r="C364" s="4"/>
      <c r="D364" s="4"/>
      <c r="E364" s="4"/>
      <c r="F364" s="4"/>
    </row>
    <row r="365" spans="1:6" x14ac:dyDescent="0.2">
      <c r="A365" s="83"/>
      <c r="B365" s="4"/>
      <c r="C365" s="4"/>
      <c r="D365" s="4"/>
      <c r="E365" s="4"/>
      <c r="F365" s="4"/>
    </row>
    <row r="366" spans="1:6" x14ac:dyDescent="0.2">
      <c r="A366" s="83"/>
      <c r="B366" s="4"/>
      <c r="C366" s="4"/>
      <c r="D366" s="4"/>
      <c r="E366" s="4"/>
      <c r="F366" s="4"/>
    </row>
    <row r="367" spans="1:6" x14ac:dyDescent="0.2">
      <c r="A367" s="83"/>
      <c r="B367" s="4"/>
      <c r="C367" s="4"/>
      <c r="D367" s="4"/>
      <c r="E367" s="4"/>
      <c r="F367" s="4"/>
    </row>
    <row r="368" spans="1:6" x14ac:dyDescent="0.2">
      <c r="A368" s="83"/>
      <c r="B368" s="4"/>
      <c r="C368" s="4"/>
      <c r="D368" s="4"/>
      <c r="E368" s="4"/>
      <c r="F368" s="4"/>
    </row>
    <row r="369" spans="1:6" x14ac:dyDescent="0.2">
      <c r="A369" s="83"/>
      <c r="B369" s="4"/>
      <c r="C369" s="4"/>
      <c r="D369" s="4"/>
      <c r="E369" s="4"/>
      <c r="F369" s="4"/>
    </row>
    <row r="370" spans="1:6" x14ac:dyDescent="0.2">
      <c r="A370" s="83"/>
      <c r="B370" s="4"/>
      <c r="C370" s="4"/>
      <c r="D370" s="4"/>
      <c r="E370" s="4"/>
      <c r="F370" s="4"/>
    </row>
    <row r="371" spans="1:6" x14ac:dyDescent="0.2">
      <c r="A371" s="83"/>
      <c r="B371" s="4"/>
      <c r="C371" s="4"/>
      <c r="D371" s="4"/>
      <c r="E371" s="4"/>
      <c r="F371" s="4"/>
    </row>
    <row r="372" spans="1:6" x14ac:dyDescent="0.2">
      <c r="A372" s="83"/>
      <c r="B372" s="4"/>
      <c r="C372" s="4"/>
      <c r="D372" s="4"/>
      <c r="E372" s="4"/>
      <c r="F372" s="4"/>
    </row>
    <row r="373" spans="1:6" x14ac:dyDescent="0.2">
      <c r="A373" s="83"/>
      <c r="B373" s="4"/>
      <c r="C373" s="4"/>
      <c r="D373" s="4"/>
      <c r="E373" s="4"/>
      <c r="F373" s="4"/>
    </row>
    <row r="374" spans="1:6" x14ac:dyDescent="0.2">
      <c r="A374" s="83"/>
      <c r="B374" s="4"/>
      <c r="C374" s="4"/>
      <c r="D374" s="4"/>
      <c r="E374" s="4"/>
      <c r="F374" s="4"/>
    </row>
    <row r="375" spans="1:6" x14ac:dyDescent="0.2">
      <c r="A375" s="83"/>
      <c r="B375" s="4"/>
      <c r="C375" s="4"/>
      <c r="D375" s="4"/>
      <c r="E375" s="4"/>
      <c r="F375" s="4"/>
    </row>
    <row r="376" spans="1:6" x14ac:dyDescent="0.2">
      <c r="A376" s="83"/>
      <c r="B376" s="4"/>
      <c r="C376" s="4"/>
      <c r="D376" s="4"/>
      <c r="E376" s="4"/>
      <c r="F376" s="4"/>
    </row>
    <row r="377" spans="1:6" x14ac:dyDescent="0.2">
      <c r="A377" s="83"/>
      <c r="B377" s="4"/>
      <c r="C377" s="4"/>
      <c r="D377" s="4"/>
      <c r="E377" s="4"/>
      <c r="F377" s="4"/>
    </row>
    <row r="378" spans="1:6" x14ac:dyDescent="0.2">
      <c r="A378" s="83"/>
      <c r="B378" s="4"/>
      <c r="C378" s="4"/>
      <c r="D378" s="4"/>
      <c r="E378" s="4"/>
      <c r="F378" s="4"/>
    </row>
    <row r="379" spans="1:6" x14ac:dyDescent="0.2">
      <c r="A379" s="83"/>
      <c r="B379" s="4"/>
      <c r="C379" s="4"/>
      <c r="D379" s="4"/>
      <c r="E379" s="4"/>
      <c r="F379" s="4"/>
    </row>
    <row r="380" spans="1:6" x14ac:dyDescent="0.2">
      <c r="A380" s="83"/>
      <c r="B380" s="4"/>
      <c r="C380" s="4"/>
      <c r="D380" s="4"/>
      <c r="E380" s="4"/>
      <c r="F380" s="4"/>
    </row>
    <row r="381" spans="1:6" x14ac:dyDescent="0.2">
      <c r="A381" s="83"/>
      <c r="B381" s="4"/>
      <c r="C381" s="4"/>
      <c r="D381" s="4"/>
      <c r="E381" s="4"/>
      <c r="F381" s="4"/>
    </row>
    <row r="382" spans="1:6" x14ac:dyDescent="0.2">
      <c r="A382" s="83"/>
      <c r="B382" s="4"/>
      <c r="C382" s="4"/>
      <c r="D382" s="4"/>
      <c r="E382" s="4"/>
      <c r="F382" s="4"/>
    </row>
    <row r="383" spans="1:6" x14ac:dyDescent="0.2">
      <c r="A383" s="83"/>
      <c r="B383" s="4"/>
      <c r="C383" s="4"/>
      <c r="D383" s="4"/>
      <c r="E383" s="4"/>
      <c r="F383" s="4"/>
    </row>
    <row r="384" spans="1:6" x14ac:dyDescent="0.2">
      <c r="A384" s="83"/>
      <c r="B384" s="4"/>
      <c r="C384" s="4"/>
      <c r="D384" s="4"/>
      <c r="E384" s="4"/>
      <c r="F384" s="4"/>
    </row>
    <row r="385" spans="1:6" x14ac:dyDescent="0.2">
      <c r="A385" s="83"/>
      <c r="B385" s="4"/>
      <c r="C385" s="4"/>
      <c r="D385" s="4"/>
      <c r="E385" s="4"/>
      <c r="F385" s="4"/>
    </row>
    <row r="386" spans="1:6" x14ac:dyDescent="0.2">
      <c r="A386" s="83"/>
      <c r="B386" s="4"/>
      <c r="C386" s="4"/>
      <c r="D386" s="4"/>
      <c r="E386" s="4"/>
      <c r="F386" s="4"/>
    </row>
    <row r="387" spans="1:6" x14ac:dyDescent="0.2">
      <c r="A387" s="83"/>
      <c r="B387" s="4"/>
      <c r="C387" s="4"/>
      <c r="D387" s="4"/>
      <c r="E387" s="4"/>
      <c r="F387" s="4"/>
    </row>
    <row r="388" spans="1:6" x14ac:dyDescent="0.2">
      <c r="A388" s="83"/>
      <c r="B388" s="4"/>
      <c r="C388" s="4"/>
      <c r="D388" s="4"/>
      <c r="E388" s="4"/>
      <c r="F388" s="4"/>
    </row>
    <row r="389" spans="1:6" x14ac:dyDescent="0.2">
      <c r="A389" s="83"/>
      <c r="B389" s="4"/>
      <c r="C389" s="4"/>
      <c r="D389" s="4"/>
      <c r="E389" s="4"/>
      <c r="F389" s="4"/>
    </row>
    <row r="390" spans="1:6" x14ac:dyDescent="0.2">
      <c r="A390" s="83"/>
      <c r="B390" s="4"/>
      <c r="C390" s="4"/>
      <c r="D390" s="4"/>
      <c r="E390" s="4"/>
      <c r="F390" s="4"/>
    </row>
    <row r="391" spans="1:6" x14ac:dyDescent="0.2">
      <c r="A391" s="83"/>
      <c r="B391" s="4"/>
      <c r="C391" s="4"/>
      <c r="D391" s="4"/>
      <c r="E391" s="4"/>
      <c r="F391" s="4"/>
    </row>
    <row r="392" spans="1:6" x14ac:dyDescent="0.2">
      <c r="A392" s="83"/>
      <c r="B392" s="4"/>
      <c r="C392" s="4"/>
      <c r="D392" s="4"/>
      <c r="E392" s="4"/>
      <c r="F392" s="4"/>
    </row>
    <row r="393" spans="1:6" x14ac:dyDescent="0.2">
      <c r="A393" s="83"/>
      <c r="B393" s="4"/>
      <c r="C393" s="4"/>
      <c r="D393" s="4"/>
      <c r="E393" s="4"/>
      <c r="F393" s="4"/>
    </row>
    <row r="394" spans="1:6" x14ac:dyDescent="0.2">
      <c r="A394" s="83"/>
      <c r="B394" s="4"/>
      <c r="C394" s="4"/>
      <c r="D394" s="4"/>
      <c r="E394" s="4"/>
      <c r="F394" s="4"/>
    </row>
    <row r="395" spans="1:6" x14ac:dyDescent="0.2">
      <c r="A395" s="83"/>
      <c r="B395" s="4"/>
      <c r="C395" s="4"/>
      <c r="D395" s="4"/>
      <c r="E395" s="4"/>
      <c r="F395" s="4"/>
    </row>
    <row r="396" spans="1:6" x14ac:dyDescent="0.2">
      <c r="A396" s="83"/>
      <c r="B396" s="4"/>
      <c r="C396" s="4"/>
      <c r="D396" s="4"/>
      <c r="E396" s="4"/>
      <c r="F396" s="4"/>
    </row>
    <row r="397" spans="1:6" x14ac:dyDescent="0.2">
      <c r="A397" s="83"/>
      <c r="B397" s="4"/>
      <c r="C397" s="4"/>
      <c r="D397" s="4"/>
      <c r="E397" s="4"/>
      <c r="F397" s="4"/>
    </row>
    <row r="398" spans="1:6" x14ac:dyDescent="0.2">
      <c r="A398" s="83"/>
      <c r="B398" s="4"/>
      <c r="C398" s="4"/>
      <c r="D398" s="4"/>
      <c r="E398" s="4"/>
      <c r="F398" s="4"/>
    </row>
    <row r="399" spans="1:6" x14ac:dyDescent="0.2">
      <c r="A399" s="83"/>
      <c r="B399" s="4"/>
      <c r="C399" s="4"/>
      <c r="D399" s="4"/>
      <c r="E399" s="4"/>
      <c r="F399" s="4"/>
    </row>
    <row r="400" spans="1:6" x14ac:dyDescent="0.2">
      <c r="A400" s="83"/>
      <c r="B400" s="4"/>
      <c r="C400" s="4"/>
      <c r="D400" s="4"/>
      <c r="E400" s="4"/>
      <c r="F400" s="4"/>
    </row>
    <row r="401" spans="1:6" x14ac:dyDescent="0.2">
      <c r="A401" s="83"/>
      <c r="B401" s="4"/>
      <c r="C401" s="4"/>
      <c r="D401" s="4"/>
      <c r="E401" s="4"/>
      <c r="F401" s="4"/>
    </row>
    <row r="402" spans="1:6" x14ac:dyDescent="0.2">
      <c r="A402" s="83"/>
      <c r="B402" s="4"/>
      <c r="C402" s="4"/>
      <c r="D402" s="4"/>
      <c r="E402" s="4"/>
      <c r="F402" s="4"/>
    </row>
    <row r="403" spans="1:6" x14ac:dyDescent="0.2">
      <c r="A403" s="83"/>
      <c r="B403" s="4"/>
      <c r="C403" s="4"/>
      <c r="D403" s="4"/>
      <c r="E403" s="4"/>
      <c r="F403" s="4"/>
    </row>
    <row r="404" spans="1:6" x14ac:dyDescent="0.2">
      <c r="A404" s="83"/>
      <c r="B404" s="4"/>
      <c r="C404" s="4"/>
      <c r="D404" s="4"/>
      <c r="E404" s="4"/>
      <c r="F404" s="4"/>
    </row>
    <row r="405" spans="1:6" x14ac:dyDescent="0.2">
      <c r="A405" s="83"/>
      <c r="B405" s="4"/>
      <c r="C405" s="4"/>
      <c r="D405" s="4"/>
      <c r="E405" s="4"/>
      <c r="F405" s="4"/>
    </row>
    <row r="406" spans="1:6" x14ac:dyDescent="0.2">
      <c r="A406" s="83"/>
      <c r="B406" s="4"/>
      <c r="C406" s="4"/>
      <c r="D406" s="4"/>
      <c r="E406" s="4"/>
      <c r="F406" s="4"/>
    </row>
    <row r="407" spans="1:6" x14ac:dyDescent="0.2">
      <c r="A407" s="83"/>
      <c r="B407" s="4"/>
      <c r="C407" s="4"/>
      <c r="D407" s="4"/>
      <c r="E407" s="4"/>
      <c r="F407" s="4"/>
    </row>
    <row r="408" spans="1:6" x14ac:dyDescent="0.2">
      <c r="A408" s="83"/>
      <c r="B408" s="4"/>
      <c r="C408" s="4"/>
      <c r="D408" s="4"/>
      <c r="E408" s="4"/>
      <c r="F408" s="4"/>
    </row>
    <row r="409" spans="1:6" x14ac:dyDescent="0.2">
      <c r="A409" s="83"/>
      <c r="B409" s="4"/>
      <c r="C409" s="4"/>
      <c r="D409" s="4"/>
      <c r="E409" s="4"/>
      <c r="F409" s="4"/>
    </row>
    <row r="410" spans="1:6" x14ac:dyDescent="0.2">
      <c r="A410" s="83"/>
      <c r="B410" s="4"/>
      <c r="C410" s="4"/>
      <c r="D410" s="4"/>
      <c r="E410" s="4"/>
      <c r="F410" s="4"/>
    </row>
    <row r="411" spans="1:6" x14ac:dyDescent="0.2">
      <c r="A411" s="83"/>
      <c r="B411" s="4"/>
      <c r="C411" s="4"/>
      <c r="D411" s="4"/>
      <c r="E411" s="4"/>
      <c r="F411" s="4"/>
    </row>
    <row r="412" spans="1:6" x14ac:dyDescent="0.2">
      <c r="A412" s="83"/>
      <c r="B412" s="4"/>
      <c r="C412" s="4"/>
      <c r="D412" s="4"/>
      <c r="E412" s="4"/>
      <c r="F412" s="4"/>
    </row>
    <row r="413" spans="1:6" x14ac:dyDescent="0.2">
      <c r="A413" s="83"/>
      <c r="B413" s="4"/>
      <c r="C413" s="4"/>
      <c r="D413" s="4"/>
      <c r="E413" s="4"/>
      <c r="F413" s="4"/>
    </row>
    <row r="414" spans="1:6" x14ac:dyDescent="0.2">
      <c r="A414" s="83"/>
      <c r="B414" s="4"/>
      <c r="C414" s="4"/>
      <c r="D414" s="4"/>
      <c r="E414" s="4"/>
      <c r="F414" s="4"/>
    </row>
    <row r="415" spans="1:6" x14ac:dyDescent="0.2">
      <c r="A415" s="83"/>
      <c r="B415" s="4"/>
      <c r="C415" s="4"/>
      <c r="D415" s="4"/>
      <c r="E415" s="4"/>
      <c r="F415" s="4"/>
    </row>
    <row r="416" spans="1:6" x14ac:dyDescent="0.2">
      <c r="A416" s="83"/>
      <c r="B416" s="4"/>
      <c r="C416" s="4"/>
      <c r="D416" s="4"/>
      <c r="E416" s="4"/>
      <c r="F416" s="4"/>
    </row>
    <row r="417" spans="1:6" x14ac:dyDescent="0.2">
      <c r="A417" s="83"/>
      <c r="B417" s="4"/>
      <c r="C417" s="4"/>
      <c r="D417" s="4"/>
      <c r="E417" s="4"/>
      <c r="F417" s="4"/>
    </row>
    <row r="418" spans="1:6" x14ac:dyDescent="0.2">
      <c r="A418" s="83"/>
      <c r="B418" s="4"/>
      <c r="C418" s="4"/>
      <c r="D418" s="4"/>
      <c r="E418" s="4"/>
      <c r="F418" s="4"/>
    </row>
    <row r="419" spans="1:6" x14ac:dyDescent="0.2">
      <c r="A419" s="83"/>
      <c r="B419" s="4"/>
      <c r="C419" s="4"/>
      <c r="D419" s="4"/>
      <c r="E419" s="4"/>
      <c r="F419" s="4"/>
    </row>
    <row r="420" spans="1:6" x14ac:dyDescent="0.2">
      <c r="A420" s="83"/>
      <c r="B420" s="4"/>
      <c r="C420" s="4"/>
      <c r="D420" s="4"/>
      <c r="E420" s="4"/>
      <c r="F420" s="4"/>
    </row>
    <row r="421" spans="1:6" x14ac:dyDescent="0.2">
      <c r="A421" s="83"/>
      <c r="B421" s="4"/>
      <c r="C421" s="4"/>
      <c r="D421" s="4"/>
      <c r="E421" s="4"/>
      <c r="F421" s="4"/>
    </row>
    <row r="422" spans="1:6" x14ac:dyDescent="0.2">
      <c r="A422" s="83"/>
      <c r="B422" s="4"/>
      <c r="C422" s="4"/>
      <c r="D422" s="4"/>
      <c r="E422" s="4"/>
      <c r="F422" s="4"/>
    </row>
    <row r="423" spans="1:6" x14ac:dyDescent="0.2">
      <c r="A423" s="83"/>
      <c r="B423" s="4"/>
      <c r="C423" s="4"/>
      <c r="D423" s="4"/>
      <c r="E423" s="4"/>
      <c r="F423" s="4"/>
    </row>
    <row r="424" spans="1:6" x14ac:dyDescent="0.2">
      <c r="A424" s="83"/>
      <c r="B424" s="4"/>
      <c r="C424" s="4"/>
      <c r="D424" s="4"/>
      <c r="E424" s="4"/>
      <c r="F424" s="4"/>
    </row>
    <row r="425" spans="1:6" x14ac:dyDescent="0.2">
      <c r="A425" s="83"/>
      <c r="B425" s="4"/>
      <c r="C425" s="4"/>
      <c r="D425" s="4"/>
      <c r="E425" s="4"/>
      <c r="F425" s="4"/>
    </row>
    <row r="426" spans="1:6" x14ac:dyDescent="0.2">
      <c r="A426" s="83"/>
      <c r="B426" s="4"/>
      <c r="C426" s="4"/>
      <c r="D426" s="4"/>
      <c r="E426" s="4"/>
      <c r="F426" s="4"/>
    </row>
    <row r="427" spans="1:6" x14ac:dyDescent="0.2">
      <c r="A427" s="83"/>
      <c r="B427" s="4"/>
      <c r="C427" s="4"/>
      <c r="D427" s="4"/>
      <c r="E427" s="4"/>
      <c r="F427" s="4"/>
    </row>
    <row r="428" spans="1:6" x14ac:dyDescent="0.2">
      <c r="A428" s="83"/>
      <c r="B428" s="4"/>
      <c r="C428" s="4"/>
      <c r="D428" s="4"/>
      <c r="E428" s="4"/>
      <c r="F428" s="4"/>
    </row>
  </sheetData>
  <mergeCells count="1">
    <mergeCell ref="J4:L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Input</vt:lpstr>
      <vt:lpstr>Curve Number</vt:lpstr>
      <vt:lpstr>Hydro2Yr</vt:lpstr>
      <vt:lpstr>Hydro5Yr</vt:lpstr>
      <vt:lpstr>Hydro10Yr</vt:lpstr>
      <vt:lpstr>Hydro25Yr</vt:lpstr>
      <vt:lpstr>Hydro100Yr</vt:lpstr>
      <vt:lpstr>HydoFlow Output</vt:lpstr>
      <vt:lpstr>HydroCAD Output</vt:lpstr>
      <vt:lpstr>SCS Rainfall Depth</vt:lpstr>
      <vt:lpstr>Runoff Curves</vt:lpstr>
      <vt:lpstr>Hydro100Yr!Print_Area</vt:lpstr>
      <vt:lpstr>Hydro10Yr!Print_Area</vt:lpstr>
      <vt:lpstr>Hydro25Yr!Print_Area</vt:lpstr>
      <vt:lpstr>Hydro2Yr!Print_Area</vt:lpstr>
      <vt:lpstr>Hydro5Yr!Print_Area</vt:lpstr>
    </vt:vector>
  </TitlesOfParts>
  <Company>CPPJ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Sherrow, Shaun</dc:creator>
  <cp:lastModifiedBy>Sherrow, Shaun</cp:lastModifiedBy>
  <cp:lastPrinted>2000-11-22T20:01:27Z</cp:lastPrinted>
  <dcterms:created xsi:type="dcterms:W3CDTF">1999-08-23T15:26:17Z</dcterms:created>
  <dcterms:modified xsi:type="dcterms:W3CDTF">2018-05-31T22:07:08Z</dcterms:modified>
</cp:coreProperties>
</file>